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bookViews>
    <workbookView xWindow="0" yWindow="0" windowWidth="20490" windowHeight="7530" firstSheet="1" activeTab="1"/>
  </bookViews>
  <sheets>
    <sheet name="MONTHENTRY" sheetId="8" state="hidden" r:id="rId1"/>
    <sheet name="FG" sheetId="12" r:id="rId2"/>
    <sheet name="SG Details" sheetId="1" r:id="rId3"/>
    <sheet name="VAT SHARE SUMMARY" sheetId="14" r:id="rId4"/>
    <sheet name="LGC Details" sheetId="2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Details'!$A$1:$N$53</definedName>
    <definedName name="_xlnm.Print_Area" localSheetId="3">'VAT SHARE SUMMARY'!$A$1:$F$43</definedName>
    <definedName name="_xlnm.Print_Titles" localSheetId="4">'LGC Details'!$1:$7</definedName>
  </definedNames>
  <calcPr calcId="162913"/>
</workbook>
</file>

<file path=xl/calcChain.xml><?xml version="1.0" encoding="utf-8"?>
<calcChain xmlns="http://schemas.openxmlformats.org/spreadsheetml/2006/main">
  <c r="Q413" i="2" l="1"/>
  <c r="Q412" i="2"/>
  <c r="Q411" i="2"/>
  <c r="Q410" i="2"/>
  <c r="Q409" i="2"/>
  <c r="Q408" i="2"/>
  <c r="Q407" i="2"/>
  <c r="Q406" i="2"/>
  <c r="Q405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90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2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5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1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7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9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I46" i="1" l="1"/>
  <c r="H46" i="1"/>
  <c r="G46" i="1"/>
  <c r="E27" i="12" l="1"/>
  <c r="G27" i="12" s="1"/>
  <c r="E26" i="12"/>
  <c r="G26" i="12" s="1"/>
  <c r="E25" i="12"/>
  <c r="G25" i="12" s="1"/>
  <c r="E24" i="12"/>
  <c r="G24" i="12" s="1"/>
  <c r="E23" i="12"/>
  <c r="G23" i="12" s="1"/>
  <c r="E28" i="12" l="1"/>
  <c r="D28" i="12"/>
  <c r="F42" i="14"/>
  <c r="F41" i="14"/>
  <c r="F40" i="14"/>
  <c r="F39" i="14"/>
  <c r="F37" i="14"/>
  <c r="F36" i="14"/>
  <c r="F31" i="14"/>
  <c r="F29" i="14"/>
  <c r="F28" i="14"/>
  <c r="F27" i="14"/>
  <c r="F26" i="14"/>
  <c r="F25" i="14"/>
  <c r="F24" i="14"/>
  <c r="F23" i="14"/>
  <c r="F22" i="14"/>
  <c r="F21" i="14"/>
  <c r="F19" i="14"/>
  <c r="F18" i="14"/>
  <c r="F17" i="14"/>
  <c r="F15" i="14"/>
  <c r="F13" i="14"/>
  <c r="F11" i="14"/>
  <c r="F10" i="14"/>
  <c r="F9" i="14"/>
  <c r="F8" i="14"/>
  <c r="F7" i="14"/>
  <c r="F6" i="14"/>
  <c r="D38" i="14"/>
  <c r="F38" i="14" s="1"/>
  <c r="D35" i="14"/>
  <c r="F35" i="14" s="1"/>
  <c r="D34" i="14"/>
  <c r="F34" i="14" s="1"/>
  <c r="D33" i="14"/>
  <c r="F33" i="14" s="1"/>
  <c r="D32" i="14"/>
  <c r="F32" i="14" s="1"/>
  <c r="D30" i="14"/>
  <c r="F30" i="14" s="1"/>
  <c r="D27" i="14"/>
  <c r="D20" i="14"/>
  <c r="F20" i="14" s="1"/>
  <c r="D16" i="14"/>
  <c r="F16" i="14" s="1"/>
  <c r="D14" i="14"/>
  <c r="F14" i="14" s="1"/>
  <c r="D12" i="14"/>
  <c r="F12" i="14" s="1"/>
  <c r="E43" i="14"/>
  <c r="C43" i="14"/>
  <c r="D43" i="14" l="1"/>
  <c r="F43" i="14"/>
  <c r="C15" i="12"/>
  <c r="E8" i="12"/>
  <c r="E9" i="12"/>
  <c r="E10" i="12"/>
  <c r="E11" i="12"/>
  <c r="E12" i="12"/>
  <c r="E13" i="12"/>
  <c r="E14" i="12"/>
  <c r="E7" i="12"/>
  <c r="D15" i="12"/>
  <c r="D46" i="1"/>
  <c r="E46" i="1"/>
  <c r="E15" i="12" l="1"/>
  <c r="K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J15" i="1" l="1"/>
  <c r="M15" i="1" s="1"/>
  <c r="L15" i="1"/>
  <c r="J40" i="1"/>
  <c r="M40" i="1" s="1"/>
  <c r="L40" i="1"/>
  <c r="J41" i="1"/>
  <c r="M41" i="1" s="1"/>
  <c r="L41" i="1"/>
  <c r="J24" i="1"/>
  <c r="M24" i="1" s="1"/>
  <c r="L24" i="1"/>
  <c r="J10" i="1"/>
  <c r="F46" i="1"/>
  <c r="L10" i="1"/>
  <c r="J34" i="1"/>
  <c r="M34" i="1" s="1"/>
  <c r="L34" i="1"/>
  <c r="J42" i="1"/>
  <c r="M42" i="1" s="1"/>
  <c r="L42" i="1"/>
  <c r="J23" i="1"/>
  <c r="M23" i="1" s="1"/>
  <c r="L23" i="1"/>
  <c r="J25" i="1"/>
  <c r="M25" i="1" s="1"/>
  <c r="L25" i="1"/>
  <c r="J11" i="1"/>
  <c r="M11" i="1" s="1"/>
  <c r="L11" i="1"/>
  <c r="J19" i="1"/>
  <c r="M19" i="1" s="1"/>
  <c r="L19" i="1"/>
  <c r="J27" i="1"/>
  <c r="M27" i="1" s="1"/>
  <c r="L27" i="1"/>
  <c r="J35" i="1"/>
  <c r="M35" i="1" s="1"/>
  <c r="L35" i="1"/>
  <c r="J43" i="1"/>
  <c r="M43" i="1" s="1"/>
  <c r="L43" i="1"/>
  <c r="J39" i="1"/>
  <c r="M39" i="1" s="1"/>
  <c r="L39" i="1"/>
  <c r="J33" i="1"/>
  <c r="M33" i="1" s="1"/>
  <c r="L33" i="1"/>
  <c r="J28" i="1"/>
  <c r="M28" i="1" s="1"/>
  <c r="L28" i="1"/>
  <c r="J36" i="1"/>
  <c r="M36" i="1" s="1"/>
  <c r="L36" i="1"/>
  <c r="J44" i="1"/>
  <c r="M44" i="1" s="1"/>
  <c r="L44" i="1"/>
  <c r="J16" i="1"/>
  <c r="M16" i="1" s="1"/>
  <c r="L16" i="1"/>
  <c r="J32" i="1"/>
  <c r="M32" i="1" s="1"/>
  <c r="L32" i="1"/>
  <c r="J26" i="1"/>
  <c r="M26" i="1" s="1"/>
  <c r="L26" i="1"/>
  <c r="J12" i="1"/>
  <c r="M12" i="1" s="1"/>
  <c r="L12" i="1"/>
  <c r="J13" i="1"/>
  <c r="M13" i="1" s="1"/>
  <c r="L13" i="1"/>
  <c r="J21" i="1"/>
  <c r="M21" i="1" s="1"/>
  <c r="L21" i="1"/>
  <c r="J29" i="1"/>
  <c r="M29" i="1" s="1"/>
  <c r="L29" i="1"/>
  <c r="J37" i="1"/>
  <c r="M37" i="1" s="1"/>
  <c r="L37" i="1"/>
  <c r="J45" i="1"/>
  <c r="M45" i="1" s="1"/>
  <c r="L45" i="1"/>
  <c r="J31" i="1"/>
  <c r="M31" i="1" s="1"/>
  <c r="L31" i="1"/>
  <c r="J17" i="1"/>
  <c r="M17" i="1" s="1"/>
  <c r="L17" i="1"/>
  <c r="J18" i="1"/>
  <c r="M18" i="1" s="1"/>
  <c r="L18" i="1"/>
  <c r="J20" i="1"/>
  <c r="M20" i="1" s="1"/>
  <c r="L20" i="1"/>
  <c r="J14" i="1"/>
  <c r="M14" i="1" s="1"/>
  <c r="L14" i="1"/>
  <c r="J22" i="1"/>
  <c r="M22" i="1" s="1"/>
  <c r="L22" i="1"/>
  <c r="J30" i="1"/>
  <c r="M30" i="1" s="1"/>
  <c r="L30" i="1"/>
  <c r="J38" i="1"/>
  <c r="M38" i="1" s="1"/>
  <c r="L38" i="1"/>
  <c r="F28" i="12"/>
  <c r="L46" i="1" l="1"/>
  <c r="M10" i="1"/>
  <c r="M46" i="1" s="1"/>
  <c r="J46" i="1"/>
  <c r="C28" i="12" l="1"/>
  <c r="G28" i="12" l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<sst xmlns="http://schemas.openxmlformats.org/spreadsheetml/2006/main" count="1055" uniqueCount="917">
  <si>
    <t>S/n</t>
  </si>
  <si>
    <t>No. of LGCs</t>
  </si>
  <si>
    <t>Gross Total</t>
  </si>
  <si>
    <t>External Debt</t>
  </si>
  <si>
    <t>=N=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</si>
  <si>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</si>
  <si>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</si>
  <si>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</si>
  <si>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</si>
  <si>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</si>
  <si>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</si>
  <si>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</si>
  <si>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</si>
  <si>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</si>
  <si>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</si>
  <si>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</si>
  <si>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</si>
  <si>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</si>
  <si>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</si>
  <si>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</si>
  <si>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</si>
  <si>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</si>
  <si>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</si>
  <si>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</si>
  <si>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</si>
  <si>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GROSS STATUTORY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</si>
  <si>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</si>
  <si>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</si>
  <si>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</si>
  <si>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</si>
  <si>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</si>
  <si>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</si>
  <si>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</si>
  <si>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</si>
  <si>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</si>
  <si>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</si>
  <si>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</si>
  <si>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</si>
  <si>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</si>
  <si>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</si>
  <si>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</si>
  <si>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</si>
  <si>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</si>
  <si>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</si>
  <si>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</si>
  <si>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</si>
  <si>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</si>
  <si>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</si>
  <si>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</si>
  <si>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</si>
  <si>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</si>
  <si>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</si>
  <si>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</si>
  <si>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</si>
  <si>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</si>
  <si>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</si>
  <si>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</si>
  <si>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</si>
  <si>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</si>
  <si>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</si>
  <si>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</si>
  <si>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</si>
  <si>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</si>
  <si>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</si>
  <si>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</si>
  <si>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</si>
  <si>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</si>
  <si>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</si>
  <si>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</si>
  <si>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</si>
  <si>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</si>
  <si>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</si>
  <si>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</si>
  <si>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</si>
  <si>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</si>
  <si>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</si>
  <si>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</si>
  <si>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</si>
  <si>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</si>
  <si>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</si>
  <si>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</si>
  <si>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</si>
  <si>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</si>
  <si>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</si>
  <si>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</si>
  <si>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</si>
  <si>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</si>
  <si>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</si>
  <si>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</si>
  <si>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</si>
  <si>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</si>
  <si>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</si>
  <si>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</si>
  <si>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</si>
  <si>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</si>
  <si>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</si>
  <si>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</si>
  <si>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</si>
  <si>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</si>
  <si>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</si>
  <si>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</si>
  <si>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</si>
  <si>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</si>
  <si>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</si>
  <si>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</si>
  <si>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</si>
  <si>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</si>
  <si>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</si>
  <si>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</si>
  <si>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</si>
  <si>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</si>
  <si>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</si>
  <si>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</si>
  <si>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</si>
  <si>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</si>
  <si>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</si>
  <si>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</si>
  <si>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</si>
  <si>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</si>
  <si>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</si>
  <si>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</si>
  <si>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</si>
  <si>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</si>
  <si>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</si>
  <si>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</si>
  <si>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</si>
  <si>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</si>
  <si>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</si>
  <si>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</si>
  <si>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</si>
  <si>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</si>
  <si>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</si>
  <si>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</si>
  <si>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</si>
  <si>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</si>
  <si>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</si>
  <si>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</si>
  <si>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</si>
  <si>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</si>
  <si>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</si>
  <si>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</si>
  <si>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</si>
  <si>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</si>
  <si>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</si>
  <si>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</si>
  <si>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</si>
  <si>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</si>
  <si>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</si>
  <si>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</si>
  <si>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</si>
  <si>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</si>
  <si>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</si>
  <si>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</si>
  <si>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</si>
  <si>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</si>
  <si>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</si>
  <si>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</si>
  <si>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</si>
  <si>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</si>
  <si>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</si>
  <si>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</si>
  <si>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</si>
  <si>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</si>
  <si>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</si>
  <si>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</si>
  <si>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</si>
  <si>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</si>
  <si>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</si>
  <si>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</si>
  <si>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</si>
  <si>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</si>
  <si>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</si>
  <si>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</si>
  <si>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</si>
  <si>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</si>
  <si>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</si>
  <si>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</si>
  <si>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</si>
  <si>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</si>
  <si>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</si>
  <si>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</si>
  <si>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</si>
  <si>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</si>
  <si>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</si>
  <si>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</si>
  <si>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</si>
  <si>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</si>
  <si>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</si>
  <si>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</si>
  <si>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</si>
  <si>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</si>
  <si>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</si>
  <si>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</si>
  <si>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</si>
  <si>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</si>
  <si>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</si>
  <si>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</si>
  <si>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</si>
  <si>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</si>
  <si>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</si>
  <si>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</si>
  <si>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</si>
  <si>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</si>
  <si>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</si>
  <si>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</si>
  <si>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</si>
  <si>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</si>
  <si>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</si>
  <si>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</si>
  <si>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</si>
  <si>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</si>
  <si>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</si>
  <si>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</si>
  <si>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</si>
  <si>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</si>
  <si>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</si>
  <si>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</si>
  <si>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</si>
  <si>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</si>
  <si>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</si>
  <si>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</si>
  <si>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</si>
  <si>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</si>
  <si>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</si>
  <si>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</si>
  <si>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</si>
  <si>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</si>
  <si>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</si>
  <si>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</si>
  <si>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</si>
  <si>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</si>
  <si>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</si>
  <si>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</si>
  <si>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</si>
  <si>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</si>
  <si>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</si>
  <si>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</si>
  <si>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</si>
  <si>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</si>
  <si>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</si>
  <si>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</si>
  <si>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</si>
  <si>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</si>
  <si>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</si>
  <si>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</si>
  <si>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</si>
  <si>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</si>
  <si>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</si>
  <si>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</si>
  <si>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</si>
  <si>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</si>
  <si>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</si>
  <si>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</si>
  <si>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</si>
  <si>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</si>
  <si>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</si>
  <si>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</si>
  <si>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</si>
  <si>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</si>
  <si>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</si>
  <si>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</si>
  <si>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</si>
  <si>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</si>
  <si>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</si>
  <si>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</si>
  <si>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</si>
  <si>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</si>
  <si>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</si>
  <si>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</si>
  <si>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</si>
  <si>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</si>
  <si>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</si>
  <si>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</si>
  <si>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</si>
  <si>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</si>
  <si>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</si>
  <si>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</si>
  <si>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</si>
  <si>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</si>
  <si>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</si>
  <si>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</si>
  <si>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</si>
  <si>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</si>
  <si>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</si>
  <si>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</si>
  <si>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</si>
  <si>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</si>
  <si>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</si>
  <si>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</si>
  <si>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</si>
  <si>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</si>
  <si>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</si>
  <si>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</si>
  <si>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</si>
  <si>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</si>
  <si>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</si>
  <si>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</si>
  <si>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</si>
  <si>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</si>
  <si>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</si>
  <si>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</si>
  <si>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</si>
  <si>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</si>
  <si>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</si>
  <si>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</si>
  <si>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</si>
  <si>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</si>
  <si>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</si>
  <si>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</si>
  <si>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</si>
  <si>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</si>
  <si>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</si>
  <si>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</si>
  <si>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</si>
  <si>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</si>
  <si>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</si>
  <si>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</si>
  <si>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</si>
  <si>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</si>
  <si>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</si>
  <si>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</si>
  <si>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</si>
  <si>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</si>
  <si>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</si>
  <si>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</si>
  <si>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</si>
  <si>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</si>
  <si>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</si>
  <si>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</si>
  <si>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</si>
  <si>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</si>
  <si>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</si>
  <si>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</si>
  <si>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</si>
  <si>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</si>
  <si>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</si>
  <si>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</si>
  <si>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</si>
  <si>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</si>
  <si>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</si>
  <si>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</si>
  <si>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</si>
  <si>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</si>
  <si>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</si>
  <si>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</si>
  <si>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</si>
  <si>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</si>
  <si>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</si>
  <si>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</si>
  <si>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</si>
  <si>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</si>
  <si>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</si>
  <si>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</si>
  <si>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</si>
  <si>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</si>
  <si>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</si>
  <si>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</si>
  <si>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</si>
  <si>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</si>
  <si>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</si>
  <si>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</si>
  <si>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</si>
  <si>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</si>
  <si>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</si>
  <si>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</si>
  <si>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</si>
  <si>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</si>
  <si>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</si>
  <si>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</si>
  <si>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</si>
  <si>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</si>
  <si>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</si>
  <si>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</si>
  <si>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</si>
  <si>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</si>
  <si>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</si>
  <si>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</si>
  <si>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</si>
  <si>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</si>
  <si>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</si>
  <si>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</si>
  <si>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</si>
  <si>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</si>
  <si>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</si>
  <si>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</si>
  <si>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</si>
  <si>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</si>
  <si>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</si>
  <si>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</si>
  <si>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</si>
  <si>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</si>
  <si>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</si>
  <si>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</si>
  <si>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</si>
  <si>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</si>
  <si>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</si>
  <si>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</si>
  <si>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</si>
  <si>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</si>
  <si>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</si>
  <si>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</si>
  <si>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</si>
  <si>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</si>
  <si>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</si>
  <si>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</si>
  <si>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</si>
  <si>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</si>
  <si>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</si>
  <si>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</si>
  <si>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</si>
  <si>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</si>
  <si>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</si>
  <si>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</si>
  <si>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</si>
  <si>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</si>
  <si>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</si>
  <si>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</si>
  <si>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</si>
  <si>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</si>
  <si>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</si>
  <si>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</si>
  <si>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</si>
  <si>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</si>
  <si>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</si>
  <si>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</si>
  <si>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</si>
  <si>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</si>
  <si>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</si>
  <si>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</si>
  <si>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</si>
  <si>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</si>
  <si>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</si>
  <si>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</si>
  <si>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</si>
  <si>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</si>
  <si>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</si>
  <si>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</si>
  <si>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</si>
  <si>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</si>
  <si>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</si>
  <si>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</si>
  <si>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</si>
  <si>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</si>
  <si>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</si>
  <si>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</si>
  <si>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</si>
  <si>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</si>
  <si>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</si>
  <si>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</si>
  <si>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</si>
  <si>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</si>
  <si>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</si>
  <si>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</si>
  <si>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</si>
  <si>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</si>
  <si>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</si>
  <si>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</si>
  <si>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</si>
  <si>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</si>
  <si>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</si>
  <si>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</si>
  <si>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</si>
  <si>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</si>
  <si>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</si>
  <si>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</si>
  <si>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</si>
  <si>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</si>
  <si>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</si>
  <si>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</si>
  <si>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</si>
  <si>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</si>
  <si>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</si>
  <si>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</si>
  <si>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</si>
  <si>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</si>
  <si>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</si>
  <si>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</si>
  <si>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</si>
  <si>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</si>
  <si>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</si>
  <si>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</si>
  <si>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</si>
  <si>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</si>
  <si>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</si>
  <si>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</si>
  <si>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</si>
  <si>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</si>
  <si>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</si>
  <si>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</si>
  <si>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</si>
  <si>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</si>
  <si>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</si>
  <si>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</si>
  <si>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</si>
  <si>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</si>
  <si>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</si>
  <si>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</si>
  <si>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</si>
  <si>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</si>
  <si>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</si>
  <si>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</si>
  <si>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</si>
  <si>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</si>
  <si>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</si>
  <si>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</si>
  <si>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</si>
  <si>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</si>
  <si>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</si>
  <si>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</si>
  <si>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</si>
  <si>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</si>
  <si>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</si>
  <si>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</si>
  <si>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</si>
  <si>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</si>
  <si>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</si>
  <si>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</si>
  <si>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</si>
  <si>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</si>
  <si>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</si>
  <si>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</si>
  <si>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</si>
  <si>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</si>
  <si>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</si>
  <si>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</si>
  <si>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</si>
  <si>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</si>
  <si>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</si>
  <si>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</si>
  <si>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</si>
  <si>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</si>
  <si>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</si>
  <si>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</si>
  <si>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</si>
  <si>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</si>
  <si>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</si>
  <si>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</si>
  <si>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</si>
  <si>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</si>
  <si>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</si>
  <si>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</si>
  <si>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</si>
  <si>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</si>
  <si>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</si>
  <si>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</si>
  <si>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</si>
  <si>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</si>
  <si>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</si>
  <si>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</si>
  <si>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</si>
  <si>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</si>
  <si>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</si>
  <si>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</si>
  <si>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</si>
  <si>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</si>
  <si>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</si>
  <si>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</si>
  <si>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</si>
  <si>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</si>
  <si>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</si>
  <si>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</si>
  <si>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</si>
  <si>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</si>
  <si>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</si>
  <si>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</si>
  <si>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</si>
  <si>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</si>
  <si>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</si>
  <si>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</si>
  <si>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</si>
  <si>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</si>
  <si>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</si>
  <si>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</si>
  <si>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</si>
  <si>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</si>
  <si>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</si>
  <si>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</si>
  <si>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</si>
  <si>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</si>
  <si>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</si>
  <si>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</si>
  <si>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</si>
  <si>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</si>
  <si>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</si>
  <si>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</si>
  <si>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</si>
  <si>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</si>
  <si>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</si>
  <si>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</si>
  <si>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</si>
  <si>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</si>
  <si>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</si>
  <si>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</si>
  <si>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</si>
  <si>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</si>
  <si>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</si>
  <si>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</si>
  <si>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</si>
  <si>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</si>
  <si>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</si>
  <si>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</si>
  <si>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</si>
  <si>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</si>
  <si>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</si>
  <si>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</si>
  <si>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</si>
  <si>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</si>
  <si>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</si>
  <si>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</si>
  <si>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</si>
  <si>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</si>
  <si>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</si>
  <si>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</si>
  <si>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</si>
  <si>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</si>
  <si>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</si>
  <si>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</si>
  <si>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</si>
  <si>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</si>
  <si>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</si>
  <si>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</si>
  <si>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</si>
  <si>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</si>
  <si>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</si>
  <si>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</si>
  <si>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</si>
  <si>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</si>
  <si>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</si>
  <si>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</si>
  <si>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</si>
  <si>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</si>
  <si>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</si>
  <si>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</si>
  <si>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</si>
  <si>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</si>
  <si>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</si>
  <si>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</si>
  <si>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</si>
  <si>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</si>
  <si>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</si>
  <si>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</si>
  <si>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</si>
  <si>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</si>
  <si>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</si>
  <si>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</si>
  <si>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</si>
  <si>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</si>
  <si>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</si>
  <si>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</si>
  <si>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</si>
  <si>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</si>
  <si>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</si>
  <si>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</si>
  <si>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</si>
  <si>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</si>
  <si>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</si>
  <si>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</si>
  <si>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</si>
  <si>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</si>
  <si>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</si>
  <si>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</si>
  <si>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</si>
  <si>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</si>
  <si>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</si>
  <si>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</si>
  <si>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</si>
  <si>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</si>
  <si>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</si>
  <si>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</si>
  <si>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</si>
  <si>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</si>
  <si>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</si>
  <si>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</si>
  <si>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</si>
  <si>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</si>
  <si>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</si>
  <si>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</si>
  <si>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</si>
  <si>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</si>
  <si>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</si>
  <si>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</si>
  <si>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</si>
  <si>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</si>
  <si>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</si>
  <si>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</si>
  <si>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</si>
  <si>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</si>
  <si>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</si>
  <si>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</si>
  <si>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</si>
  <si>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</si>
  <si>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</si>
  <si>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</si>
  <si>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</si>
  <si>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</si>
  <si>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</si>
  <si>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</si>
  <si>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</si>
  <si>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</si>
  <si>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</si>
  <si>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</si>
  <si>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</si>
  <si>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</si>
  <si>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</si>
  <si>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</si>
  <si>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</si>
  <si>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</si>
  <si>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</si>
  <si>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</si>
  <si>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</si>
  <si>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</si>
  <si>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</si>
  <si>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</si>
  <si>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</si>
  <si>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</si>
  <si>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</si>
  <si>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</si>
  <si>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</si>
  <si>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</si>
  <si>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</si>
  <si>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</si>
  <si>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</si>
  <si>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</si>
  <si>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</si>
  <si>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</si>
  <si>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</si>
  <si>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</si>
  <si>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</si>
  <si>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</si>
  <si>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</si>
  <si>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</si>
  <si>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</si>
  <si>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</si>
  <si>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</si>
  <si>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</si>
  <si>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</si>
  <si>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</si>
  <si>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</si>
  <si>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</si>
  <si>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</si>
  <si>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</si>
  <si>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</si>
  <si>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</si>
  <si>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</si>
  <si>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</si>
  <si>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</si>
  <si>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</si>
  <si>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</si>
  <si>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</si>
  <si>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</si>
  <si>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</si>
  <si>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</si>
  <si>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</si>
  <si>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</si>
  <si>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</si>
  <si>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</si>
  <si>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</si>
  <si>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</si>
  <si>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</si>
  <si>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</si>
  <si>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</si>
  <si>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</si>
  <si>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</si>
  <si>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</si>
  <si>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</si>
  <si>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</si>
  <si>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</si>
  <si>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</si>
  <si>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</si>
  <si>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</si>
  <si>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</si>
  <si>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</si>
  <si>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</si>
  <si>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</si>
  <si>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</si>
  <si>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</si>
  <si>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</si>
  <si>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</si>
  <si>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</si>
  <si>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</si>
  <si>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</si>
  <si>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</si>
  <si>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</si>
  <si>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</si>
  <si>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</si>
  <si>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</si>
  <si>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</si>
  <si>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</si>
  <si>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</si>
  <si>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</si>
  <si>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</si>
  <si>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</si>
  <si>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</si>
  <si>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</si>
  <si>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</si>
  <si>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</si>
  <si>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</si>
  <si>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</si>
  <si>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</si>
  <si>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</si>
  <si>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</si>
  <si>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</si>
  <si>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</si>
  <si>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</si>
  <si>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</si>
  <si>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</si>
  <si>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</si>
  <si>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</si>
  <si>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</si>
  <si>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</si>
  <si>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</si>
  <si>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</si>
  <si>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</si>
  <si>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</si>
  <si>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</si>
  <si>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</si>
  <si>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</si>
  <si>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</si>
  <si>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</si>
  <si>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</si>
  <si>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</si>
  <si>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</si>
  <si>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</si>
  <si>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</si>
  <si>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</si>
  <si>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</si>
  <si>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</si>
  <si>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</si>
  <si>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</si>
  <si>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</si>
  <si>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</si>
  <si>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</si>
  <si>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</si>
  <si>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</si>
  <si>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</si>
  <si>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</si>
  <si>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</si>
  <si>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</si>
  <si>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</si>
  <si>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</si>
  <si>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</si>
  <si>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</si>
  <si>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</si>
  <si>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</si>
  <si>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</si>
  <si>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</si>
  <si>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</si>
  <si>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</si>
  <si>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</si>
  <si>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</si>
  <si>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</si>
  <si>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</si>
  <si>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</si>
  <si>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</si>
  <si>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</si>
  <si>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</si>
  <si>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</si>
  <si>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</si>
  <si>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</si>
  <si>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</si>
  <si>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</si>
  <si>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</si>
  <si>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</si>
  <si>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</si>
  <si>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</si>
  <si>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</si>
  <si>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</si>
  <si>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</si>
  <si>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</si>
  <si>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</si>
  <si>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</si>
  <si>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</si>
  <si>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</si>
  <si>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</si>
  <si>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</si>
  <si>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</si>
  <si>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</si>
  <si>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</si>
  <si>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</si>
  <si>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</si>
  <si>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</si>
  <si>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</si>
  <si>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</si>
  <si>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</si>
  <si>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</si>
  <si>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</si>
  <si>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</si>
  <si>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</si>
  <si>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</si>
  <si>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</si>
  <si>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</si>
  <si>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</si>
  <si>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</si>
  <si>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</si>
  <si>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</si>
  <si>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</si>
  <si>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</si>
  <si>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</si>
  <si>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STATES</t>
  </si>
  <si>
    <t>Cost of Collections - FIRS</t>
  </si>
  <si>
    <t>Cost of Collection - DPR</t>
  </si>
  <si>
    <t>₦</t>
  </si>
  <si>
    <t>Summary of Gross Revenue Allocation by Federation Account Allocation Committee for the Month of June, 2017 Shared in July, 2017</t>
  </si>
  <si>
    <t>Distribution of Revenue Allocation to FGN by Federation Account Allocation Committee for the Month of June, 2017 Shared in July, 2017</t>
  </si>
  <si>
    <t>Distribution of Revenue Allocation to State Governments by Federation Account Allocation Committee for the month of June,2017 Shared in July, 2017</t>
  </si>
  <si>
    <t>12=6+11+12</t>
  </si>
  <si>
    <t>13=10+11+12</t>
  </si>
  <si>
    <t>6 (4 + 5 )</t>
  </si>
  <si>
    <t>FIRS Refund</t>
  </si>
  <si>
    <t>S/N</t>
  </si>
  <si>
    <t>DEDUCTIONS</t>
  </si>
  <si>
    <t xml:space="preserve"> VAT ALLOCATION</t>
  </si>
  <si>
    <t>Net Total Amount</t>
  </si>
  <si>
    <t>Total LGCs</t>
  </si>
  <si>
    <t>Summary of Distribution of Revenue Allocation to Local Government Councils by Federation Account Allocation Committee for the month of June, 2017 Shared in July, 2017</t>
  </si>
  <si>
    <t>6=(3+4-5)</t>
  </si>
  <si>
    <t>Distribution of Revenue Allocation to Local Government Councils by Federation Account Allocation Committee for the Month of June, 2017 Shared in July,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</si>
</sst>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\N#,##0.00;&quot;-N&quot;#,##0.00"/>
    <numFmt numFmtId="166" formatCode="_(* #,##0.00_);_(* \(#,##0.00\);_(* &quot;-&quot;_);_(@_)"/>
  </numFmts>
  <fonts count="3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u/>
      <sz val="13"/>
      <name val="Arial"/>
      <family val="2"/>
    </font>
    <font>
      <b/>
      <u/>
      <sz val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u/>
      <sz val="13"/>
      <name val="Aerial"/>
    </font>
    <font>
      <sz val="10"/>
      <name val="Aerial"/>
    </font>
    <font>
      <b/>
      <sz val="14"/>
      <name val="Aerial"/>
    </font>
    <font>
      <b/>
      <sz val="14"/>
      <name val="Calibri"/>
      <family val="2"/>
    </font>
    <font>
      <sz val="11"/>
      <color indexed="8"/>
      <name val="Times New Roman"/>
      <family val="1"/>
    </font>
    <font>
      <sz val="14"/>
      <color indexed="8"/>
      <name val="Times New Roman"/>
      <family val="1"/>
    </font>
    <font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Calibri"/>
      <family val="2"/>
    </font>
    <font>
      <b/>
      <sz val="14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Calibri"/>
      <family val="2"/>
    </font>
    <font>
      <b/>
      <sz val="11"/>
      <name val="Aerial"/>
    </font>
    <font>
      <b/>
      <sz val="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</cellStyleXfs>
  <cellXfs count="13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0" fontId="2" fillId="0" borderId="2" xfId="0" quotePrefix="1" applyFont="1" applyBorder="1" applyAlignment="1">
      <alignment horizontal="center"/>
    </xf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0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6" fillId="3" borderId="0" xfId="0" applyNumberFormat="1" applyFont="1" applyFill="1" applyAlignment="1"/>
    <xf numFmtId="2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/>
    <xf numFmtId="0" fontId="16" fillId="0" borderId="0" xfId="0" applyFont="1" applyBorder="1" applyAlignment="1"/>
    <xf numFmtId="0" fontId="14" fillId="0" borderId="0" xfId="0" applyFont="1" applyBorder="1" applyAlignment="1">
      <alignment horizontal="center"/>
    </xf>
    <xf numFmtId="0" fontId="14" fillId="0" borderId="0" xfId="0" quotePrefix="1" applyFont="1" applyBorder="1" applyAlignment="1">
      <alignment horizontal="center"/>
    </xf>
    <xf numFmtId="43" fontId="14" fillId="0" borderId="0" xfId="1" applyFont="1" applyBorder="1" applyAlignment="1"/>
    <xf numFmtId="43" fontId="14" fillId="0" borderId="0" xfId="1" applyFont="1" applyBorder="1" applyAlignment="1">
      <alignment horizontal="center"/>
    </xf>
    <xf numFmtId="0" fontId="8" fillId="0" borderId="1" xfId="0" applyFont="1" applyBorder="1"/>
    <xf numFmtId="164" fontId="10" fillId="0" borderId="0" xfId="0" applyNumberFormat="1" applyFont="1" applyAlignment="1">
      <alignment horizontal="right"/>
    </xf>
    <xf numFmtId="43" fontId="14" fillId="0" borderId="0" xfId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" fillId="0" borderId="5" xfId="0" quotePrefix="1" applyFont="1" applyBorder="1" applyAlignment="1">
      <alignment horizontal="center"/>
    </xf>
    <xf numFmtId="0" fontId="2" fillId="0" borderId="0" xfId="0" quotePrefix="1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Border="1" applyAlignment="1"/>
    <xf numFmtId="43" fontId="17" fillId="0" borderId="6" xfId="1" applyFont="1" applyBorder="1"/>
    <xf numFmtId="43" fontId="17" fillId="0" borderId="0" xfId="1" applyFont="1" applyBorder="1"/>
    <xf numFmtId="43" fontId="0" fillId="0" borderId="0" xfId="0" applyNumberFormat="1" applyBorder="1"/>
    <xf numFmtId="0" fontId="8" fillId="0" borderId="5" xfId="0" applyFont="1" applyBorder="1" applyAlignment="1"/>
    <xf numFmtId="43" fontId="8" fillId="0" borderId="10" xfId="1" applyFont="1" applyBorder="1"/>
    <xf numFmtId="43" fontId="8" fillId="0" borderId="0" xfId="1" applyFont="1" applyBorder="1"/>
    <xf numFmtId="164" fontId="0" fillId="0" borderId="0" xfId="0" applyNumberFormat="1" applyBorder="1"/>
    <xf numFmtId="0" fontId="19" fillId="0" borderId="0" xfId="0" applyFont="1" applyFill="1" applyBorder="1"/>
    <xf numFmtId="0" fontId="21" fillId="0" borderId="0" xfId="0" applyFont="1"/>
    <xf numFmtId="0" fontId="22" fillId="0" borderId="9" xfId="0" applyFont="1" applyBorder="1" applyAlignment="1">
      <alignment horizontal="center"/>
    </xf>
    <xf numFmtId="0" fontId="22" fillId="0" borderId="9" xfId="0" applyFont="1" applyBorder="1" applyAlignment="1"/>
    <xf numFmtId="0" fontId="22" fillId="0" borderId="3" xfId="0" applyFont="1" applyBorder="1" applyAlignment="1">
      <alignment vertical="center"/>
    </xf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43" fontId="22" fillId="0" borderId="0" xfId="1" applyFont="1" applyBorder="1" applyAlignment="1"/>
    <xf numFmtId="0" fontId="8" fillId="0" borderId="1" xfId="0" applyFont="1" applyBorder="1" applyAlignment="1">
      <alignment wrapText="1"/>
    </xf>
    <xf numFmtId="0" fontId="23" fillId="0" borderId="5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3" fillId="0" borderId="1" xfId="0" quotePrefix="1" applyFont="1" applyBorder="1" applyAlignment="1">
      <alignment horizontal="center"/>
    </xf>
    <xf numFmtId="164" fontId="14" fillId="0" borderId="0" xfId="0" applyNumberFormat="1" applyFont="1" applyAlignment="1">
      <alignment horizontal="right"/>
    </xf>
    <xf numFmtId="41" fontId="17" fillId="0" borderId="6" xfId="1" applyNumberFormat="1" applyFont="1" applyBorder="1"/>
    <xf numFmtId="165" fontId="12" fillId="0" borderId="11" xfId="3" applyNumberFormat="1" applyFont="1" applyFill="1" applyBorder="1" applyAlignment="1">
      <alignment horizontal="right" wrapText="1"/>
    </xf>
    <xf numFmtId="43" fontId="25" fillId="0" borderId="1" xfId="1" applyFont="1" applyFill="1" applyBorder="1" applyAlignment="1">
      <alignment horizontal="right" wrapText="1"/>
    </xf>
    <xf numFmtId="43" fontId="27" fillId="0" borderId="1" xfId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/>
    </xf>
    <xf numFmtId="43" fontId="28" fillId="0" borderId="1" xfId="1" applyFont="1" applyFill="1" applyBorder="1" applyAlignment="1">
      <alignment horizontal="right" wrapText="1"/>
    </xf>
    <xf numFmtId="0" fontId="22" fillId="0" borderId="0" xfId="0" applyFont="1" applyBorder="1" applyAlignment="1"/>
    <xf numFmtId="0" fontId="23" fillId="0" borderId="0" xfId="0" quotePrefix="1" applyFont="1" applyBorder="1" applyAlignment="1">
      <alignment horizontal="center"/>
    </xf>
    <xf numFmtId="43" fontId="26" fillId="0" borderId="0" xfId="1" applyFont="1" applyFill="1" applyBorder="1" applyAlignment="1"/>
    <xf numFmtId="43" fontId="29" fillId="0" borderId="1" xfId="1" applyFont="1" applyFill="1" applyBorder="1" applyAlignment="1"/>
    <xf numFmtId="0" fontId="30" fillId="4" borderId="1" xfId="2" applyFont="1" applyFill="1" applyBorder="1" applyAlignment="1">
      <alignment horizontal="center"/>
    </xf>
    <xf numFmtId="43" fontId="30" fillId="4" borderId="1" xfId="1" applyFont="1" applyFill="1" applyBorder="1" applyAlignment="1">
      <alignment horizontal="center" wrapText="1"/>
    </xf>
    <xf numFmtId="0" fontId="30" fillId="4" borderId="1" xfId="2" applyFont="1" applyFill="1" applyBorder="1" applyAlignment="1">
      <alignment horizontal="center" wrapText="1"/>
    </xf>
    <xf numFmtId="0" fontId="24" fillId="4" borderId="1" xfId="2" applyFont="1" applyFill="1" applyBorder="1" applyAlignment="1">
      <alignment horizontal="center"/>
    </xf>
    <xf numFmtId="43" fontId="31" fillId="4" borderId="1" xfId="1" applyFont="1" applyFill="1" applyBorder="1" applyAlignment="1">
      <alignment horizontal="center" wrapText="1"/>
    </xf>
    <xf numFmtId="0" fontId="24" fillId="0" borderId="1" xfId="2" applyFont="1" applyFill="1" applyBorder="1" applyAlignment="1">
      <alignment horizontal="right" wrapText="1"/>
    </xf>
    <xf numFmtId="0" fontId="24" fillId="0" borderId="1" xfId="2" applyFont="1" applyFill="1" applyBorder="1" applyAlignment="1">
      <alignment wrapText="1"/>
    </xf>
    <xf numFmtId="43" fontId="24" fillId="0" borderId="1" xfId="1" applyFont="1" applyFill="1" applyBorder="1" applyAlignment="1">
      <alignment wrapText="1"/>
    </xf>
    <xf numFmtId="43" fontId="24" fillId="0" borderId="1" xfId="1" applyFont="1" applyFill="1" applyBorder="1" applyAlignment="1">
      <alignment horizontal="right" wrapText="1"/>
    </xf>
    <xf numFmtId="43" fontId="8" fillId="0" borderId="1" xfId="1" applyFont="1" applyBorder="1"/>
    <xf numFmtId="43" fontId="32" fillId="0" borderId="0" xfId="1" applyFont="1" applyBorder="1" applyAlignment="1"/>
    <xf numFmtId="166" fontId="24" fillId="0" borderId="1" xfId="1" applyNumberFormat="1" applyFont="1" applyFill="1" applyBorder="1" applyAlignment="1">
      <alignment horizontal="left" wrapText="1"/>
    </xf>
    <xf numFmtId="166" fontId="24" fillId="0" borderId="1" xfId="1" applyNumberFormat="1" applyFont="1" applyFill="1" applyBorder="1" applyAlignment="1">
      <alignment horizontal="right" wrapText="1"/>
    </xf>
    <xf numFmtId="166" fontId="2" fillId="0" borderId="1" xfId="0" applyNumberFormat="1" applyFont="1" applyBorder="1"/>
    <xf numFmtId="0" fontId="22" fillId="0" borderId="0" xfId="0" applyFont="1" applyBorder="1" applyAlignment="1">
      <alignment vertical="center"/>
    </xf>
    <xf numFmtId="0" fontId="3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0" fillId="0" borderId="0" xfId="0" applyFont="1" applyBorder="1" applyAlignment="1">
      <alignment horizontal="left" wrapText="1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_FG_1" xfId="3"/>
    <cellStyle name="Normal_Sheet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0" sqref="A20"/>
    </sheetView>
  </sheetViews>
  <sheetFormatPr defaultRowHeight="12.75"/>
  <cols>
    <col min="2" max="2" width="23" bestFit="1" customWidth="1"/>
    <col min="6" max="6" width="24.5703125" customWidth="1"/>
  </cols>
  <sheetData>
    <row r="1" spans="1:8" ht="23.1" customHeight="1">
      <c r="B1">
        <f ca="1">MONTH(NOW())</f>
        <v>8</v>
      </c>
      <c r="C1">
        <f ca="1">YEAR(NOW())</f>
        <v>2017</v>
      </c>
    </row>
    <row r="2" spans="1:8" ht="23.1" customHeight="1"/>
    <row r="3" spans="1:8" ht="23.1" customHeight="1">
      <c r="B3" t="s">
        <v>799</v>
      </c>
      <c r="F3" t="s">
        <v>800</v>
      </c>
    </row>
    <row r="4" spans="1:8" ht="23.1" customHeight="1">
      <c r="B4" t="s">
        <v>796</v>
      </c>
      <c r="C4" t="s">
        <v>797</v>
      </c>
      <c r="D4" t="s">
        <v>798</v>
      </c>
      <c r="F4" t="s">
        <v>796</v>
      </c>
      <c r="G4" t="s">
        <v>797</v>
      </c>
      <c r="H4" t="s">
        <v>798</v>
      </c>
    </row>
    <row r="5" spans="1:8" ht="23.1" customHeight="1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>
      <c r="B6" s="37" t="e">
        <f>LOOKUP(C5,A8:B19)</f>
        <v>#REF!</v>
      </c>
      <c r="F6" s="37" t="e">
        <f>IF(G5=1,LOOKUP(G5,E8:F19),LOOKUP(G5,A8:B19))</f>
        <v>#REF!</v>
      </c>
    </row>
    <row r="8" spans="1:8">
      <c r="A8">
        <v>1</v>
      </c>
      <c r="B8" s="38" t="e">
        <f>D8&amp;"-"&amp;RIGHT(B$5,2)</f>
        <v>#REF!</v>
      </c>
      <c r="D8" s="36" t="s">
        <v>809</v>
      </c>
      <c r="E8">
        <v>1</v>
      </c>
      <c r="F8" s="38" t="e">
        <f>D8&amp;"-"&amp;RIGHT(F$5,2)</f>
        <v>#REF!</v>
      </c>
    </row>
    <row r="9" spans="1:8">
      <c r="A9">
        <v>2</v>
      </c>
      <c r="B9" s="38" t="e">
        <f t="shared" ref="B9:B19" si="0">D9&amp;"-"&amp;RIGHT(B$5,2)</f>
        <v>#REF!</v>
      </c>
      <c r="D9" s="36" t="s">
        <v>810</v>
      </c>
      <c r="E9">
        <v>2</v>
      </c>
      <c r="F9" s="38" t="e">
        <f t="shared" ref="F9:F19" si="1">D9&amp;"-"&amp;RIGHT(F$5,2)</f>
        <v>#REF!</v>
      </c>
    </row>
    <row r="10" spans="1:8">
      <c r="A10">
        <v>3</v>
      </c>
      <c r="B10" s="38" t="e">
        <f t="shared" si="0"/>
        <v>#REF!</v>
      </c>
      <c r="D10" s="36" t="s">
        <v>811</v>
      </c>
      <c r="E10">
        <v>3</v>
      </c>
      <c r="F10" s="38" t="e">
        <f t="shared" si="1"/>
        <v>#REF!</v>
      </c>
    </row>
    <row r="11" spans="1:8">
      <c r="A11">
        <v>4</v>
      </c>
      <c r="B11" s="38" t="e">
        <f t="shared" si="0"/>
        <v>#REF!</v>
      </c>
      <c r="D11" s="36" t="s">
        <v>812</v>
      </c>
      <c r="E11">
        <v>4</v>
      </c>
      <c r="F11" s="38" t="e">
        <f t="shared" si="1"/>
        <v>#REF!</v>
      </c>
    </row>
    <row r="12" spans="1:8">
      <c r="A12">
        <v>5</v>
      </c>
      <c r="B12" s="38" t="e">
        <f t="shared" si="0"/>
        <v>#REF!</v>
      </c>
      <c r="D12" s="36" t="s">
        <v>801</v>
      </c>
      <c r="E12">
        <v>5</v>
      </c>
      <c r="F12" s="38" t="e">
        <f t="shared" si="1"/>
        <v>#REF!</v>
      </c>
    </row>
    <row r="13" spans="1:8">
      <c r="A13">
        <v>6</v>
      </c>
      <c r="B13" s="38" t="e">
        <f t="shared" si="0"/>
        <v>#REF!</v>
      </c>
      <c r="D13" s="36" t="s">
        <v>802</v>
      </c>
      <c r="E13">
        <v>6</v>
      </c>
      <c r="F13" s="38" t="e">
        <f t="shared" si="1"/>
        <v>#REF!</v>
      </c>
    </row>
    <row r="14" spans="1:8">
      <c r="A14">
        <v>7</v>
      </c>
      <c r="B14" s="38" t="e">
        <f t="shared" si="0"/>
        <v>#REF!</v>
      </c>
      <c r="D14" s="36" t="s">
        <v>803</v>
      </c>
      <c r="E14">
        <v>7</v>
      </c>
      <c r="F14" s="38" t="e">
        <f t="shared" si="1"/>
        <v>#REF!</v>
      </c>
    </row>
    <row r="15" spans="1:8">
      <c r="A15">
        <v>8</v>
      </c>
      <c r="B15" s="38" t="e">
        <f t="shared" si="0"/>
        <v>#REF!</v>
      </c>
      <c r="D15" s="36" t="s">
        <v>804</v>
      </c>
      <c r="E15">
        <v>8</v>
      </c>
      <c r="F15" s="38" t="e">
        <f t="shared" si="1"/>
        <v>#REF!</v>
      </c>
    </row>
    <row r="16" spans="1:8">
      <c r="A16">
        <v>9</v>
      </c>
      <c r="B16" s="38" t="e">
        <f t="shared" si="0"/>
        <v>#REF!</v>
      </c>
      <c r="D16" s="36" t="s">
        <v>805</v>
      </c>
      <c r="E16">
        <v>9</v>
      </c>
      <c r="F16" s="38" t="e">
        <f t="shared" si="1"/>
        <v>#REF!</v>
      </c>
    </row>
    <row r="17" spans="1:6">
      <c r="A17">
        <v>10</v>
      </c>
      <c r="B17" s="38" t="e">
        <f t="shared" si="0"/>
        <v>#REF!</v>
      </c>
      <c r="D17" s="36" t="s">
        <v>806</v>
      </c>
      <c r="E17">
        <v>10</v>
      </c>
      <c r="F17" s="38" t="e">
        <f t="shared" si="1"/>
        <v>#REF!</v>
      </c>
    </row>
    <row r="18" spans="1:6">
      <c r="A18">
        <v>11</v>
      </c>
      <c r="B18" s="38" t="e">
        <f t="shared" si="0"/>
        <v>#REF!</v>
      </c>
      <c r="D18" s="36" t="s">
        <v>807</v>
      </c>
      <c r="E18">
        <v>11</v>
      </c>
      <c r="F18" s="38" t="e">
        <f t="shared" si="1"/>
        <v>#REF!</v>
      </c>
    </row>
    <row r="19" spans="1:6">
      <c r="A19">
        <v>12</v>
      </c>
      <c r="B19" s="38" t="e">
        <f t="shared" si="0"/>
        <v>#REF!</v>
      </c>
      <c r="D19" s="36" t="s">
        <v>808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tabSelected="1" topLeftCell="A22" zoomScale="98" zoomScaleNormal="98" workbookViewId="0">
      <selection activeCell="B41" sqref="B41"/>
    </sheetView>
  </sheetViews>
  <sheetFormatPr defaultRowHeight="12.75"/>
  <cols>
    <col min="1" max="1" width="6.28515625" customWidth="1"/>
    <col min="2" max="2" width="40.85546875" customWidth="1"/>
    <col min="3" max="3" width="28.28515625" customWidth="1"/>
    <col min="4" max="5" width="27.5703125" customWidth="1"/>
    <col min="6" max="6" width="28.42578125" bestFit="1" customWidth="1"/>
    <col min="7" max="7" width="26" customWidth="1"/>
    <col min="8" max="8" width="28.85546875" customWidth="1"/>
    <col min="9" max="9" width="25.28515625" customWidth="1"/>
    <col min="10" max="10" width="23.42578125" bestFit="1" customWidth="1"/>
    <col min="12" max="13" width="9.140625" hidden="1" customWidth="1"/>
  </cols>
  <sheetData>
    <row r="1" spans="1:15" ht="30">
      <c r="A1" s="107"/>
      <c r="B1" s="107"/>
      <c r="C1" s="107"/>
      <c r="D1" s="107"/>
      <c r="E1" s="107"/>
      <c r="F1" s="107"/>
      <c r="G1" s="107"/>
    </row>
    <row r="2" spans="1:15" ht="23.25">
      <c r="A2" s="109"/>
      <c r="B2" s="109"/>
      <c r="C2" s="109"/>
      <c r="D2" s="109"/>
      <c r="E2" s="109"/>
      <c r="F2" s="109"/>
      <c r="G2" s="109"/>
      <c r="H2" s="109"/>
      <c r="I2" s="109"/>
      <c r="J2" s="41"/>
      <c r="K2" s="41"/>
      <c r="N2" s="41"/>
      <c r="O2" s="41"/>
    </row>
    <row r="3" spans="1:15" ht="26.25">
      <c r="A3" s="110" t="s">
        <v>902</v>
      </c>
      <c r="B3" s="110"/>
      <c r="C3" s="110"/>
      <c r="D3" s="110"/>
      <c r="E3" s="110"/>
      <c r="F3" s="110"/>
      <c r="G3" s="110"/>
      <c r="H3" s="42"/>
      <c r="I3" s="42"/>
      <c r="J3" s="43"/>
      <c r="K3" s="43"/>
      <c r="L3" s="43"/>
      <c r="M3" s="43"/>
      <c r="N3" s="43"/>
      <c r="O3" s="43"/>
    </row>
    <row r="4" spans="1:15" ht="18">
      <c r="A4" s="68"/>
      <c r="B4" s="68"/>
      <c r="C4" s="69"/>
      <c r="D4" s="70"/>
      <c r="E4" s="70"/>
      <c r="F4" s="88"/>
      <c r="G4" s="106"/>
      <c r="H4" s="23"/>
      <c r="I4" s="23"/>
    </row>
    <row r="5" spans="1:15" ht="66" customHeight="1">
      <c r="A5" s="71" t="s">
        <v>0</v>
      </c>
      <c r="B5" s="71" t="s">
        <v>14</v>
      </c>
      <c r="C5" s="72" t="s">
        <v>882</v>
      </c>
      <c r="D5" s="73" t="s">
        <v>883</v>
      </c>
      <c r="E5" s="73" t="s">
        <v>884</v>
      </c>
      <c r="F5" s="74"/>
      <c r="G5" s="74"/>
      <c r="H5" s="44"/>
    </row>
    <row r="6" spans="1:15" ht="18.75">
      <c r="A6" s="73"/>
      <c r="B6" s="73"/>
      <c r="C6" s="78" t="s">
        <v>901</v>
      </c>
      <c r="D6" s="78" t="s">
        <v>901</v>
      </c>
      <c r="E6" s="80" t="s">
        <v>901</v>
      </c>
      <c r="F6" s="89"/>
      <c r="G6" s="75"/>
      <c r="H6" s="45"/>
    </row>
    <row r="7" spans="1:15" ht="18.75">
      <c r="A7" s="48">
        <v>1</v>
      </c>
      <c r="B7" s="48" t="s">
        <v>885</v>
      </c>
      <c r="C7" s="84">
        <v>274892789531.81097</v>
      </c>
      <c r="D7" s="84">
        <v>11756836376.365499</v>
      </c>
      <c r="E7" s="91">
        <f>C7+D7</f>
        <v>286649625908.17645</v>
      </c>
      <c r="F7" s="90"/>
      <c r="G7" s="76"/>
      <c r="H7" s="47"/>
    </row>
    <row r="8" spans="1:15" ht="18.75">
      <c r="A8" s="48">
        <v>2</v>
      </c>
      <c r="B8" s="48" t="s">
        <v>886</v>
      </c>
      <c r="C8" s="84">
        <v>139429296436.79001</v>
      </c>
      <c r="D8" s="84">
        <v>39189454587.889999</v>
      </c>
      <c r="E8" s="91">
        <f t="shared" ref="E8:E14" si="0">C8+D8</f>
        <v>178618751024.67999</v>
      </c>
      <c r="F8" s="90"/>
      <c r="G8" s="76"/>
      <c r="H8" s="47"/>
    </row>
    <row r="9" spans="1:15" ht="18.75">
      <c r="A9" s="48">
        <v>3</v>
      </c>
      <c r="B9" s="48" t="s">
        <v>887</v>
      </c>
      <c r="C9" s="84">
        <v>107494143210.996</v>
      </c>
      <c r="D9" s="84">
        <v>27432618211.519501</v>
      </c>
      <c r="E9" s="91">
        <f t="shared" si="0"/>
        <v>134926761422.5155</v>
      </c>
      <c r="F9" s="90"/>
      <c r="G9" s="102"/>
      <c r="H9" s="47"/>
    </row>
    <row r="10" spans="1:15" ht="18.75">
      <c r="A10" s="48">
        <v>4</v>
      </c>
      <c r="B10" s="48" t="s">
        <v>888</v>
      </c>
      <c r="C10" s="84">
        <v>29893772575.869999</v>
      </c>
      <c r="D10" s="84">
        <v>0</v>
      </c>
      <c r="E10" s="91">
        <f t="shared" si="0"/>
        <v>29893772575.869999</v>
      </c>
      <c r="F10" s="90"/>
      <c r="G10" s="76"/>
      <c r="H10" s="47"/>
    </row>
    <row r="11" spans="1:15" ht="18.75">
      <c r="A11" s="48">
        <v>5</v>
      </c>
      <c r="B11" s="48" t="s">
        <v>889</v>
      </c>
      <c r="C11" s="84">
        <v>3780243315.2600002</v>
      </c>
      <c r="D11" s="84">
        <v>0</v>
      </c>
      <c r="E11" s="91">
        <f t="shared" si="0"/>
        <v>3780243315.2600002</v>
      </c>
      <c r="F11" s="90"/>
      <c r="G11" s="76"/>
      <c r="H11" s="47"/>
    </row>
    <row r="12" spans="1:15" ht="18.75">
      <c r="A12" s="48">
        <v>6</v>
      </c>
      <c r="B12" s="48" t="s">
        <v>908</v>
      </c>
      <c r="C12" s="84">
        <v>2000000000</v>
      </c>
      <c r="D12" s="84">
        <v>0</v>
      </c>
      <c r="E12" s="91">
        <f t="shared" si="0"/>
        <v>2000000000</v>
      </c>
      <c r="F12" s="90"/>
      <c r="G12" s="76"/>
      <c r="H12" s="47"/>
    </row>
    <row r="13" spans="1:15" ht="18.75">
      <c r="A13" s="48">
        <v>7</v>
      </c>
      <c r="B13" s="77" t="s">
        <v>899</v>
      </c>
      <c r="C13" s="84">
        <v>11313944683.379999</v>
      </c>
      <c r="D13" s="84">
        <v>3265787882.3200002</v>
      </c>
      <c r="E13" s="91">
        <f t="shared" si="0"/>
        <v>14579732565.699999</v>
      </c>
      <c r="F13" s="90"/>
      <c r="G13" s="76"/>
      <c r="H13" s="47"/>
    </row>
    <row r="14" spans="1:15" ht="18.75">
      <c r="A14" s="48">
        <v>8</v>
      </c>
      <c r="B14" s="48" t="s">
        <v>900</v>
      </c>
      <c r="C14" s="84">
        <v>1779605637.1600001</v>
      </c>
      <c r="D14" s="84"/>
      <c r="E14" s="91">
        <f t="shared" si="0"/>
        <v>1779605637.1600001</v>
      </c>
      <c r="F14" s="90"/>
      <c r="G14" s="76"/>
      <c r="H14" s="47"/>
    </row>
    <row r="15" spans="1:15" ht="18.75">
      <c r="A15" s="48"/>
      <c r="B15" s="48" t="s">
        <v>884</v>
      </c>
      <c r="C15" s="85">
        <f>SUM(C7:C14)</f>
        <v>570583795391.26697</v>
      </c>
      <c r="D15" s="85">
        <f>SUM(D7:D14)</f>
        <v>81644697058.095001</v>
      </c>
      <c r="E15" s="91">
        <f>C15+D15</f>
        <v>652228492449.36194</v>
      </c>
      <c r="F15" s="90"/>
      <c r="G15" s="76"/>
      <c r="H15" s="46"/>
    </row>
    <row r="16" spans="1:15" ht="18">
      <c r="A16" s="24"/>
      <c r="B16" s="49"/>
      <c r="C16" s="83"/>
      <c r="D16" s="50"/>
      <c r="E16" s="50"/>
      <c r="F16" s="50"/>
      <c r="G16" s="50"/>
      <c r="H16" s="47"/>
      <c r="I16" s="47"/>
    </row>
    <row r="17" spans="1:9" ht="18">
      <c r="A17" s="24"/>
      <c r="C17" s="50"/>
      <c r="D17" s="81"/>
      <c r="E17" s="81"/>
      <c r="F17" s="50"/>
      <c r="G17" s="50"/>
      <c r="H17" s="50"/>
      <c r="I17" s="50"/>
    </row>
    <row r="18" spans="1:9" ht="16.5">
      <c r="A18" s="111" t="s">
        <v>903</v>
      </c>
      <c r="B18" s="111"/>
      <c r="C18" s="111"/>
      <c r="D18" s="111"/>
      <c r="E18" s="111"/>
      <c r="F18" s="111"/>
      <c r="G18" s="111"/>
      <c r="H18" s="111"/>
      <c r="I18" s="111"/>
    </row>
    <row r="20" spans="1:9">
      <c r="A20" s="40"/>
      <c r="B20" s="40">
        <v>1</v>
      </c>
      <c r="C20" s="40">
        <v>2</v>
      </c>
      <c r="D20" s="40">
        <v>3</v>
      </c>
      <c r="E20" s="40" t="s">
        <v>890</v>
      </c>
      <c r="F20" s="39">
        <v>5</v>
      </c>
      <c r="G20" s="79" t="s">
        <v>907</v>
      </c>
      <c r="H20" s="51"/>
      <c r="I20" s="23"/>
    </row>
    <row r="21" spans="1:9" ht="36" customHeight="1">
      <c r="A21" s="3" t="s">
        <v>0</v>
      </c>
      <c r="B21" s="3" t="s">
        <v>14</v>
      </c>
      <c r="C21" s="52" t="s">
        <v>5</v>
      </c>
      <c r="D21" s="3" t="s">
        <v>891</v>
      </c>
      <c r="E21" s="3" t="s">
        <v>12</v>
      </c>
      <c r="F21" s="53" t="s">
        <v>883</v>
      </c>
      <c r="G21" s="3" t="s">
        <v>13</v>
      </c>
      <c r="H21" s="54"/>
      <c r="I21" s="55"/>
    </row>
    <row r="22" spans="1:9">
      <c r="A22" s="1"/>
      <c r="B22" s="1"/>
      <c r="C22" s="4" t="s">
        <v>4</v>
      </c>
      <c r="D22" s="4" t="s">
        <v>4</v>
      </c>
      <c r="E22" s="4" t="s">
        <v>4</v>
      </c>
      <c r="F22" s="56" t="s">
        <v>4</v>
      </c>
      <c r="G22" s="4" t="s">
        <v>4</v>
      </c>
      <c r="H22" s="57"/>
      <c r="I22" s="57"/>
    </row>
    <row r="23" spans="1:9" ht="18.75">
      <c r="A23" s="58">
        <v>1</v>
      </c>
      <c r="B23" s="59" t="s">
        <v>892</v>
      </c>
      <c r="C23" s="87">
        <v>253080871152.10419</v>
      </c>
      <c r="D23" s="82">
        <v>15561784902.92</v>
      </c>
      <c r="E23" s="60">
        <f>C23-D23</f>
        <v>237519086249.18417</v>
      </c>
      <c r="F23" s="60">
        <v>10973047284.6078</v>
      </c>
      <c r="G23" s="101">
        <f>E23+F23</f>
        <v>248492133533.79196</v>
      </c>
      <c r="H23" s="61"/>
      <c r="I23" s="62"/>
    </row>
    <row r="24" spans="1:9" ht="15.75">
      <c r="A24" s="58">
        <v>2</v>
      </c>
      <c r="B24" s="59" t="s">
        <v>893</v>
      </c>
      <c r="C24" s="60">
        <v>5218162291.7959995</v>
      </c>
      <c r="D24" s="60">
        <v>0</v>
      </c>
      <c r="E24" s="60">
        <f t="shared" ref="E24:E27" si="1">C24-D24</f>
        <v>5218162291.7959995</v>
      </c>
      <c r="F24" s="60">
        <v>0</v>
      </c>
      <c r="G24" s="101">
        <f t="shared" ref="G24:G27" si="2">E24+F24</f>
        <v>5218162291.7959995</v>
      </c>
      <c r="H24" s="61"/>
      <c r="I24" s="62"/>
    </row>
    <row r="25" spans="1:9" ht="18.75">
      <c r="A25" s="58">
        <v>3</v>
      </c>
      <c r="B25" s="59" t="s">
        <v>894</v>
      </c>
      <c r="C25" s="87">
        <v>2609081145.8979998</v>
      </c>
      <c r="D25" s="60">
        <v>0</v>
      </c>
      <c r="E25" s="60">
        <f t="shared" si="1"/>
        <v>2609081145.8979998</v>
      </c>
      <c r="F25" s="60">
        <v>0</v>
      </c>
      <c r="G25" s="101">
        <f t="shared" si="2"/>
        <v>2609081145.8979998</v>
      </c>
      <c r="H25" s="61"/>
      <c r="I25" s="62"/>
    </row>
    <row r="26" spans="1:9" ht="15.75">
      <c r="A26" s="58">
        <v>4</v>
      </c>
      <c r="B26" s="59" t="s">
        <v>895</v>
      </c>
      <c r="C26" s="60">
        <v>8766512650.2171993</v>
      </c>
      <c r="D26" s="60">
        <v>0</v>
      </c>
      <c r="E26" s="60">
        <f t="shared" si="1"/>
        <v>8766512650.2171993</v>
      </c>
      <c r="F26" s="60">
        <v>0</v>
      </c>
      <c r="G26" s="101">
        <f t="shared" si="2"/>
        <v>8766512650.2171993</v>
      </c>
      <c r="H26" s="61"/>
      <c r="I26" s="62"/>
    </row>
    <row r="27" spans="1:9" ht="16.5" thickBot="1">
      <c r="A27" s="58">
        <v>5</v>
      </c>
      <c r="B27" s="58" t="s">
        <v>896</v>
      </c>
      <c r="C27" s="60">
        <v>5218162291.7959995</v>
      </c>
      <c r="D27" s="60">
        <v>41403733.490000002</v>
      </c>
      <c r="E27" s="60">
        <f t="shared" si="1"/>
        <v>5176758558.3059998</v>
      </c>
      <c r="F27" s="60">
        <v>783789091.75769997</v>
      </c>
      <c r="G27" s="101">
        <f t="shared" si="2"/>
        <v>5960547650.0636997</v>
      </c>
      <c r="H27" s="61"/>
      <c r="I27" s="62"/>
    </row>
    <row r="28" spans="1:9" ht="17.25" thickTop="1" thickBot="1">
      <c r="A28" s="1"/>
      <c r="B28" s="63" t="s">
        <v>897</v>
      </c>
      <c r="C28" s="64">
        <f>SUM(C23:C27)</f>
        <v>274892789531.8114</v>
      </c>
      <c r="D28" s="64">
        <f>SUM(D23:D27)</f>
        <v>15603188636.41</v>
      </c>
      <c r="E28" s="64">
        <f>SUM(E23:E27)</f>
        <v>259289600895.40137</v>
      </c>
      <c r="F28" s="64">
        <f>SUM(F23:F27)</f>
        <v>11756836376.365499</v>
      </c>
      <c r="G28" s="64">
        <f>SUM(G23:G27)</f>
        <v>271046437271.76685</v>
      </c>
      <c r="H28" s="65"/>
      <c r="I28" s="65"/>
    </row>
    <row r="29" spans="1:9" ht="13.5" thickTop="1">
      <c r="D29" s="31"/>
      <c r="E29" s="31"/>
      <c r="F29" s="18"/>
      <c r="G29" s="33"/>
      <c r="H29" s="66"/>
      <c r="I29" s="62"/>
    </row>
    <row r="30" spans="1:9" ht="23.25">
      <c r="A30" s="67"/>
      <c r="E30" s="31"/>
      <c r="F30" s="32"/>
      <c r="G30" s="32"/>
      <c r="H30" s="31"/>
      <c r="I30" s="31"/>
    </row>
    <row r="31" spans="1:9" ht="20.25">
      <c r="A31" s="112"/>
      <c r="B31" s="112"/>
      <c r="C31" s="112"/>
      <c r="D31" s="112"/>
      <c r="E31" s="112"/>
      <c r="F31" s="112"/>
      <c r="G31" s="112"/>
      <c r="H31" s="112"/>
      <c r="I31" s="112"/>
    </row>
    <row r="32" spans="1:9">
      <c r="B32" s="22"/>
      <c r="C32" s="22"/>
      <c r="D32" s="22"/>
      <c r="E32" s="22"/>
    </row>
    <row r="33" spans="2:6" hidden="1">
      <c r="B33" s="22"/>
      <c r="C33" s="22"/>
      <c r="D33" s="22"/>
      <c r="E33" s="22"/>
    </row>
    <row r="34" spans="2:6">
      <c r="B34" s="22"/>
      <c r="C34" s="22"/>
      <c r="D34" s="22"/>
      <c r="E34" s="22"/>
    </row>
    <row r="35" spans="2:6" ht="20.25">
      <c r="C35" s="108"/>
      <c r="D35" s="108"/>
      <c r="E35" s="108"/>
      <c r="F35" s="108"/>
    </row>
    <row r="36" spans="2:6" ht="20.25">
      <c r="C36" s="113"/>
      <c r="D36" s="113"/>
      <c r="E36" s="113"/>
      <c r="F36" s="113"/>
    </row>
    <row r="37" spans="2:6" ht="20.25">
      <c r="C37" s="108"/>
      <c r="D37" s="108"/>
      <c r="E37" s="108"/>
      <c r="F37" s="108"/>
    </row>
    <row r="38" spans="2:6" ht="20.25">
      <c r="C38" s="108"/>
      <c r="D38" s="108"/>
      <c r="E38" s="108"/>
      <c r="F38" s="108"/>
    </row>
  </sheetData>
  <mergeCells count="9">
    <mergeCell ref="A1:G1"/>
    <mergeCell ref="C37:F37"/>
    <mergeCell ref="C38:F38"/>
    <mergeCell ref="A2:I2"/>
    <mergeCell ref="A3:G3"/>
    <mergeCell ref="A18:I18"/>
    <mergeCell ref="A31:I31"/>
    <mergeCell ref="C35:F35"/>
    <mergeCell ref="C36:F36"/>
  </mergeCells>
  <pageMargins left="0.7" right="0.7" top="0.75" bottom="0.7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53"/>
  <sheetViews>
    <sheetView zoomScale="80" zoomScaleNormal="80" workbookViewId="0">
      <pane xSplit="3" ySplit="9" topLeftCell="D45" activePane="bottomRight" state="frozen"/>
      <selection pane="topRight" activeCell="D1" sqref="D1"/>
      <selection pane="bottomLeft" activeCell="A10" sqref="A10"/>
      <selection pane="bottomRight" activeCell="A52" sqref="A52:XFD59"/>
    </sheetView>
  </sheetViews>
  <sheetFormatPr defaultRowHeight="12.75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2" bestFit="1" customWidth="1"/>
    <col min="12" max="12" width="24.140625" bestFit="1" customWidth="1"/>
    <col min="13" max="13" width="20.140625" bestFit="1" customWidth="1"/>
    <col min="14" max="14" width="4.28515625" bestFit="1" customWidth="1"/>
  </cols>
  <sheetData>
    <row r="1" spans="1:16" ht="26.25" hidden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26.25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</row>
    <row r="3" spans="1:16" ht="18" customHeight="1">
      <c r="D3" s="31"/>
      <c r="H3" s="24" t="s">
        <v>17</v>
      </c>
    </row>
    <row r="4" spans="1:16" ht="18">
      <c r="A4" s="122" t="s">
        <v>904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6" ht="20.25">
      <c r="A5" s="23"/>
      <c r="B5" s="23"/>
      <c r="C5" s="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23"/>
    </row>
    <row r="6" spans="1:16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6</v>
      </c>
      <c r="G6" s="2">
        <v>7</v>
      </c>
      <c r="H6" s="2">
        <v>8</v>
      </c>
      <c r="I6" s="2">
        <v>9</v>
      </c>
      <c r="J6" s="2" t="s">
        <v>7</v>
      </c>
      <c r="K6" s="2">
        <v>11</v>
      </c>
      <c r="L6" s="2" t="s">
        <v>905</v>
      </c>
      <c r="M6" s="2" t="s">
        <v>906</v>
      </c>
      <c r="N6" s="1"/>
    </row>
    <row r="7" spans="1:16" ht="12.75" customHeight="1">
      <c r="A7" s="119" t="s">
        <v>0</v>
      </c>
      <c r="B7" s="119" t="s">
        <v>14</v>
      </c>
      <c r="C7" s="119" t="s">
        <v>1</v>
      </c>
      <c r="D7" s="119" t="s">
        <v>5</v>
      </c>
      <c r="E7" s="119" t="s">
        <v>23</v>
      </c>
      <c r="F7" s="119" t="s">
        <v>2</v>
      </c>
      <c r="G7" s="116" t="s">
        <v>20</v>
      </c>
      <c r="H7" s="117"/>
      <c r="I7" s="118"/>
      <c r="J7" s="119" t="s">
        <v>12</v>
      </c>
      <c r="K7" s="119" t="s">
        <v>63</v>
      </c>
      <c r="L7" s="119" t="s">
        <v>21</v>
      </c>
      <c r="M7" s="119" t="s">
        <v>13</v>
      </c>
      <c r="N7" s="119" t="s">
        <v>0</v>
      </c>
    </row>
    <row r="8" spans="1:16" ht="44.25" customHeight="1">
      <c r="A8" s="120"/>
      <c r="B8" s="120"/>
      <c r="C8" s="120"/>
      <c r="D8" s="120"/>
      <c r="E8" s="120"/>
      <c r="F8" s="120"/>
      <c r="G8" s="3" t="s">
        <v>3</v>
      </c>
      <c r="H8" s="3" t="s">
        <v>11</v>
      </c>
      <c r="I8" s="3" t="s">
        <v>813</v>
      </c>
      <c r="J8" s="120"/>
      <c r="K8" s="120"/>
      <c r="L8" s="120"/>
      <c r="M8" s="120"/>
      <c r="N8" s="120"/>
    </row>
    <row r="9" spans="1:16">
      <c r="A9" s="1"/>
      <c r="B9" s="1"/>
      <c r="C9" s="1"/>
      <c r="D9" s="4" t="s">
        <v>4</v>
      </c>
      <c r="E9" s="4" t="s">
        <v>4</v>
      </c>
      <c r="F9" s="4" t="s">
        <v>4</v>
      </c>
      <c r="G9" s="4" t="s">
        <v>4</v>
      </c>
      <c r="H9" s="4" t="s">
        <v>4</v>
      </c>
      <c r="I9" s="4" t="s">
        <v>4</v>
      </c>
      <c r="J9" s="4" t="s">
        <v>4</v>
      </c>
      <c r="K9" s="4" t="s">
        <v>4</v>
      </c>
      <c r="L9" s="4" t="s">
        <v>4</v>
      </c>
      <c r="M9" s="9" t="s">
        <v>4</v>
      </c>
      <c r="N9" s="1"/>
    </row>
    <row r="10" spans="1:16" ht="18" customHeight="1">
      <c r="A10" s="1">
        <v>1</v>
      </c>
      <c r="B10" s="30" t="s">
        <v>26</v>
      </c>
      <c r="C10" s="29">
        <v>17</v>
      </c>
      <c r="D10" s="5">
        <v>3442974361.5001001</v>
      </c>
      <c r="E10" s="5">
        <v>315904137.49680001</v>
      </c>
      <c r="F10" s="6">
        <f>D10+E10</f>
        <v>3758878498.9969001</v>
      </c>
      <c r="G10" s="7">
        <v>27889972.449999999</v>
      </c>
      <c r="H10" s="7">
        <v>0</v>
      </c>
      <c r="I10" s="5">
        <v>416619659.36000001</v>
      </c>
      <c r="J10" s="8">
        <f>F10-G10-H10-I10</f>
        <v>3314368867.1869001</v>
      </c>
      <c r="K10" s="8">
        <v>803374520.43910003</v>
      </c>
      <c r="L10" s="21">
        <f>F10+K10</f>
        <v>4562253019.4359999</v>
      </c>
      <c r="M10" s="10">
        <f>J10+K10</f>
        <v>4117743387.6260004</v>
      </c>
      <c r="N10" s="1">
        <v>1</v>
      </c>
    </row>
    <row r="11" spans="1:16" ht="18" customHeight="1">
      <c r="A11" s="1">
        <v>2</v>
      </c>
      <c r="B11" s="30" t="s">
        <v>27</v>
      </c>
      <c r="C11" s="25">
        <v>21</v>
      </c>
      <c r="D11" s="5">
        <v>3662732644.7849998</v>
      </c>
      <c r="E11" s="5">
        <v>0</v>
      </c>
      <c r="F11" s="6">
        <f t="shared" ref="F11:F45" si="0">D11+E11</f>
        <v>3662732644.7849998</v>
      </c>
      <c r="G11" s="7">
        <v>52020925.729999997</v>
      </c>
      <c r="H11" s="7">
        <v>0</v>
      </c>
      <c r="I11" s="5">
        <v>330357169.13999999</v>
      </c>
      <c r="J11" s="8">
        <f t="shared" ref="J11:J45" si="1">F11-G11-H11-I11</f>
        <v>3280354549.915</v>
      </c>
      <c r="K11" s="8">
        <v>837348939.19019997</v>
      </c>
      <c r="L11" s="21">
        <f t="shared" ref="L11:L45" si="2">F11+K11</f>
        <v>4500081583.9751997</v>
      </c>
      <c r="M11" s="10">
        <f t="shared" ref="M11:M45" si="3">J11+K11</f>
        <v>4117703489.1051998</v>
      </c>
      <c r="N11" s="1">
        <v>2</v>
      </c>
    </row>
    <row r="12" spans="1:16" ht="18" customHeight="1">
      <c r="A12" s="1">
        <v>3</v>
      </c>
      <c r="B12" s="30" t="s">
        <v>28</v>
      </c>
      <c r="C12" s="25">
        <v>31</v>
      </c>
      <c r="D12" s="5">
        <v>3696770131.4025998</v>
      </c>
      <c r="E12" s="5">
        <v>8458593582.5403996</v>
      </c>
      <c r="F12" s="6">
        <f t="shared" si="0"/>
        <v>12155363713.942999</v>
      </c>
      <c r="G12" s="7">
        <v>113718046.95</v>
      </c>
      <c r="H12" s="7">
        <v>0</v>
      </c>
      <c r="I12" s="5">
        <v>977490067.63</v>
      </c>
      <c r="J12" s="8">
        <f t="shared" si="1"/>
        <v>11064155599.362999</v>
      </c>
      <c r="K12" s="8">
        <v>904394565.64839995</v>
      </c>
      <c r="L12" s="21">
        <f t="shared" si="2"/>
        <v>13059758279.591398</v>
      </c>
      <c r="M12" s="10">
        <f t="shared" si="3"/>
        <v>11968550165.011398</v>
      </c>
      <c r="N12" s="1">
        <v>3</v>
      </c>
    </row>
    <row r="13" spans="1:16" ht="18" customHeight="1">
      <c r="A13" s="1">
        <v>4</v>
      </c>
      <c r="B13" s="30" t="s">
        <v>29</v>
      </c>
      <c r="C13" s="25">
        <v>21</v>
      </c>
      <c r="D13" s="5">
        <v>3655870946.3846998</v>
      </c>
      <c r="E13" s="5">
        <v>0</v>
      </c>
      <c r="F13" s="6">
        <f t="shared" si="0"/>
        <v>3655870946.3846998</v>
      </c>
      <c r="G13" s="7">
        <v>39537418.020000003</v>
      </c>
      <c r="H13" s="7">
        <v>0</v>
      </c>
      <c r="I13" s="5">
        <v>107021602.06</v>
      </c>
      <c r="J13" s="8">
        <f t="shared" si="1"/>
        <v>3509311926.3046999</v>
      </c>
      <c r="K13" s="8">
        <v>939972594.18400002</v>
      </c>
      <c r="L13" s="21">
        <f t="shared" si="2"/>
        <v>4595843540.5686998</v>
      </c>
      <c r="M13" s="10">
        <f t="shared" si="3"/>
        <v>4449284520.4886999</v>
      </c>
      <c r="N13" s="1">
        <v>4</v>
      </c>
    </row>
    <row r="14" spans="1:16" ht="18" customHeight="1">
      <c r="A14" s="1">
        <v>5</v>
      </c>
      <c r="B14" s="30" t="s">
        <v>30</v>
      </c>
      <c r="C14" s="25">
        <v>20</v>
      </c>
      <c r="D14" s="5">
        <v>4398135234.5455999</v>
      </c>
      <c r="E14" s="5">
        <v>0</v>
      </c>
      <c r="F14" s="6">
        <f t="shared" si="0"/>
        <v>4398135234.5455999</v>
      </c>
      <c r="G14" s="7">
        <v>78191034.269999996</v>
      </c>
      <c r="H14" s="7">
        <v>305669380</v>
      </c>
      <c r="I14" s="5">
        <v>519349334.31</v>
      </c>
      <c r="J14" s="8">
        <f t="shared" si="1"/>
        <v>3494925485.9655995</v>
      </c>
      <c r="K14" s="8">
        <v>958874706.21089995</v>
      </c>
      <c r="L14" s="21">
        <f t="shared" si="2"/>
        <v>5357009940.7565002</v>
      </c>
      <c r="M14" s="10">
        <f t="shared" si="3"/>
        <v>4453800192.1764994</v>
      </c>
      <c r="N14" s="1">
        <v>5</v>
      </c>
    </row>
    <row r="15" spans="1:16" ht="18" customHeight="1">
      <c r="A15" s="1">
        <v>6</v>
      </c>
      <c r="B15" s="30" t="s">
        <v>31</v>
      </c>
      <c r="C15" s="25">
        <v>8</v>
      </c>
      <c r="D15" s="5">
        <v>3253369981.7093</v>
      </c>
      <c r="E15" s="5">
        <v>6528800088.9313002</v>
      </c>
      <c r="F15" s="6">
        <f t="shared" si="0"/>
        <v>9782170070.6406002</v>
      </c>
      <c r="G15" s="7">
        <v>28749844.309999999</v>
      </c>
      <c r="H15" s="7">
        <v>421546663.22000003</v>
      </c>
      <c r="I15" s="5">
        <v>1097827002.6800001</v>
      </c>
      <c r="J15" s="8">
        <f t="shared" si="1"/>
        <v>8234046560.4306011</v>
      </c>
      <c r="K15" s="8">
        <v>743292145.02670002</v>
      </c>
      <c r="L15" s="21">
        <f t="shared" si="2"/>
        <v>10525462215.667301</v>
      </c>
      <c r="M15" s="10">
        <f t="shared" si="3"/>
        <v>8977338705.4573021</v>
      </c>
      <c r="N15" s="1">
        <v>6</v>
      </c>
    </row>
    <row r="16" spans="1:16" ht="18" customHeight="1">
      <c r="A16" s="1">
        <v>7</v>
      </c>
      <c r="B16" s="30" t="s">
        <v>32</v>
      </c>
      <c r="C16" s="25">
        <v>23</v>
      </c>
      <c r="D16" s="5">
        <v>4123536095.5837002</v>
      </c>
      <c r="E16" s="5">
        <v>0</v>
      </c>
      <c r="F16" s="6">
        <f t="shared" si="0"/>
        <v>4123536095.5837002</v>
      </c>
      <c r="G16" s="7">
        <v>23309408.260000002</v>
      </c>
      <c r="H16" s="7">
        <v>103855987.23</v>
      </c>
      <c r="I16" s="5">
        <v>478172499.14999998</v>
      </c>
      <c r="J16" s="8">
        <f t="shared" si="1"/>
        <v>3518198200.9436998</v>
      </c>
      <c r="K16" s="8">
        <v>926223378.93120003</v>
      </c>
      <c r="L16" s="21">
        <f t="shared" si="2"/>
        <v>5049759474.5149002</v>
      </c>
      <c r="M16" s="10">
        <f t="shared" si="3"/>
        <v>4444421579.8748999</v>
      </c>
      <c r="N16" s="1">
        <v>7</v>
      </c>
    </row>
    <row r="17" spans="1:14" ht="18" customHeight="1">
      <c r="A17" s="1">
        <v>8</v>
      </c>
      <c r="B17" s="30" t="s">
        <v>33</v>
      </c>
      <c r="C17" s="25">
        <v>27</v>
      </c>
      <c r="D17" s="5">
        <v>4568287033.3906002</v>
      </c>
      <c r="E17" s="5">
        <v>0</v>
      </c>
      <c r="F17" s="6">
        <f t="shared" si="0"/>
        <v>4568287033.3906002</v>
      </c>
      <c r="G17" s="7">
        <v>19900586.239999998</v>
      </c>
      <c r="H17" s="7">
        <v>0</v>
      </c>
      <c r="I17" s="5">
        <v>323071065.25999999</v>
      </c>
      <c r="J17" s="8">
        <f t="shared" si="1"/>
        <v>4225315381.8906002</v>
      </c>
      <c r="K17" s="8">
        <v>918938643.45420003</v>
      </c>
      <c r="L17" s="21">
        <f t="shared" si="2"/>
        <v>5487225676.8448</v>
      </c>
      <c r="M17" s="10">
        <f t="shared" si="3"/>
        <v>5144254025.3448</v>
      </c>
      <c r="N17" s="1">
        <v>8</v>
      </c>
    </row>
    <row r="18" spans="1:14" ht="18" customHeight="1">
      <c r="A18" s="1">
        <v>9</v>
      </c>
      <c r="B18" s="30" t="s">
        <v>34</v>
      </c>
      <c r="C18" s="25">
        <v>18</v>
      </c>
      <c r="D18" s="5">
        <v>3697400583.6352</v>
      </c>
      <c r="E18" s="5">
        <v>0</v>
      </c>
      <c r="F18" s="6">
        <f t="shared" si="0"/>
        <v>3697400583.6352</v>
      </c>
      <c r="G18" s="7">
        <v>240495597.21000001</v>
      </c>
      <c r="H18" s="7">
        <v>633134951.91999996</v>
      </c>
      <c r="I18" s="5">
        <v>650454311.90999997</v>
      </c>
      <c r="J18" s="8">
        <f t="shared" si="1"/>
        <v>2173315722.5952001</v>
      </c>
      <c r="K18" s="8">
        <v>814337618.69729996</v>
      </c>
      <c r="L18" s="21">
        <f t="shared" si="2"/>
        <v>4511738202.3325005</v>
      </c>
      <c r="M18" s="10">
        <f t="shared" si="3"/>
        <v>2987653341.2925</v>
      </c>
      <c r="N18" s="1">
        <v>9</v>
      </c>
    </row>
    <row r="19" spans="1:14" ht="18" customHeight="1">
      <c r="A19" s="1">
        <v>10</v>
      </c>
      <c r="B19" s="30" t="s">
        <v>35</v>
      </c>
      <c r="C19" s="25">
        <v>25</v>
      </c>
      <c r="D19" s="5">
        <v>3733342901.6647</v>
      </c>
      <c r="E19" s="5">
        <v>6013460097.5223999</v>
      </c>
      <c r="F19" s="6">
        <f t="shared" si="0"/>
        <v>9746802999.1870995</v>
      </c>
      <c r="G19" s="7">
        <v>19548234.789999999</v>
      </c>
      <c r="H19" s="7">
        <v>1098907642.2</v>
      </c>
      <c r="I19" s="5">
        <v>1300745697.5599999</v>
      </c>
      <c r="J19" s="8">
        <f t="shared" si="1"/>
        <v>7327601424.6370983</v>
      </c>
      <c r="K19" s="8">
        <v>931255410.99269998</v>
      </c>
      <c r="L19" s="21">
        <f t="shared" si="2"/>
        <v>10678058410.1798</v>
      </c>
      <c r="M19" s="10">
        <f t="shared" si="3"/>
        <v>8258856835.6297979</v>
      </c>
      <c r="N19" s="1">
        <v>10</v>
      </c>
    </row>
    <row r="20" spans="1:14" ht="18" customHeight="1">
      <c r="A20" s="1">
        <v>11</v>
      </c>
      <c r="B20" s="30" t="s">
        <v>36</v>
      </c>
      <c r="C20" s="25">
        <v>13</v>
      </c>
      <c r="D20" s="5">
        <v>3289492408.6276002</v>
      </c>
      <c r="E20" s="5">
        <v>0</v>
      </c>
      <c r="F20" s="6">
        <f t="shared" si="0"/>
        <v>3289492408.6276002</v>
      </c>
      <c r="G20" s="7">
        <v>32823598.98</v>
      </c>
      <c r="H20" s="7">
        <v>0</v>
      </c>
      <c r="I20" s="5">
        <v>143440180.70629999</v>
      </c>
      <c r="J20" s="8">
        <f t="shared" si="1"/>
        <v>3113228628.9413004</v>
      </c>
      <c r="K20" s="8">
        <v>777838614.79180002</v>
      </c>
      <c r="L20" s="21">
        <f t="shared" si="2"/>
        <v>4067331023.4194002</v>
      </c>
      <c r="M20" s="10">
        <f t="shared" si="3"/>
        <v>3891067243.7331004</v>
      </c>
      <c r="N20" s="1">
        <v>11</v>
      </c>
    </row>
    <row r="21" spans="1:14" ht="18" customHeight="1">
      <c r="A21" s="1">
        <v>12</v>
      </c>
      <c r="B21" s="30" t="s">
        <v>37</v>
      </c>
      <c r="C21" s="25">
        <v>18</v>
      </c>
      <c r="D21" s="5">
        <v>3438046772.0251002</v>
      </c>
      <c r="E21" s="5">
        <v>332510187.36510003</v>
      </c>
      <c r="F21" s="6">
        <f t="shared" si="0"/>
        <v>3770556959.3902001</v>
      </c>
      <c r="G21" s="7">
        <v>77680529.980000004</v>
      </c>
      <c r="H21" s="7">
        <v>520000000</v>
      </c>
      <c r="I21" s="5">
        <v>401650323.45999998</v>
      </c>
      <c r="J21" s="8">
        <f t="shared" si="1"/>
        <v>2771226105.9502001</v>
      </c>
      <c r="K21" s="8">
        <v>887192732.2507</v>
      </c>
      <c r="L21" s="21">
        <f t="shared" si="2"/>
        <v>4657749691.6408997</v>
      </c>
      <c r="M21" s="10">
        <f t="shared" si="3"/>
        <v>3658418838.2009001</v>
      </c>
      <c r="N21" s="1">
        <v>12</v>
      </c>
    </row>
    <row r="22" spans="1:14" ht="18" customHeight="1">
      <c r="A22" s="1">
        <v>13</v>
      </c>
      <c r="B22" s="30" t="s">
        <v>38</v>
      </c>
      <c r="C22" s="25">
        <v>16</v>
      </c>
      <c r="D22" s="5">
        <v>3287636167.2316999</v>
      </c>
      <c r="E22" s="5">
        <v>0</v>
      </c>
      <c r="F22" s="6">
        <f t="shared" si="0"/>
        <v>3287636167.2316999</v>
      </c>
      <c r="G22" s="7">
        <v>80329144.769999996</v>
      </c>
      <c r="H22" s="7">
        <v>499654808.00999999</v>
      </c>
      <c r="I22" s="5">
        <v>436641964.81999999</v>
      </c>
      <c r="J22" s="8">
        <f t="shared" si="1"/>
        <v>2271010249.6317</v>
      </c>
      <c r="K22" s="8">
        <v>774962894.22650003</v>
      </c>
      <c r="L22" s="21">
        <f t="shared" si="2"/>
        <v>4062599061.4582</v>
      </c>
      <c r="M22" s="10">
        <f t="shared" si="3"/>
        <v>3045973143.8582001</v>
      </c>
      <c r="N22" s="1">
        <v>13</v>
      </c>
    </row>
    <row r="23" spans="1:14" ht="18" customHeight="1">
      <c r="A23" s="1">
        <v>14</v>
      </c>
      <c r="B23" s="30" t="s">
        <v>39</v>
      </c>
      <c r="C23" s="25">
        <v>17</v>
      </c>
      <c r="D23" s="5">
        <v>3697719694.2694998</v>
      </c>
      <c r="E23" s="5">
        <v>0</v>
      </c>
      <c r="F23" s="6">
        <f t="shared" si="0"/>
        <v>3697719694.2694998</v>
      </c>
      <c r="G23" s="7">
        <v>59695596.189999998</v>
      </c>
      <c r="H23" s="7">
        <v>147102561.99000001</v>
      </c>
      <c r="I23" s="5">
        <v>206468378.88999999</v>
      </c>
      <c r="J23" s="8">
        <f t="shared" si="1"/>
        <v>3284453157.1994996</v>
      </c>
      <c r="K23" s="8">
        <v>897105829.66059995</v>
      </c>
      <c r="L23" s="21">
        <f t="shared" si="2"/>
        <v>4594825523.9300995</v>
      </c>
      <c r="M23" s="10">
        <f t="shared" si="3"/>
        <v>4181558986.8600998</v>
      </c>
      <c r="N23" s="1">
        <v>14</v>
      </c>
    </row>
    <row r="24" spans="1:14" ht="18" customHeight="1">
      <c r="A24" s="1">
        <v>15</v>
      </c>
      <c r="B24" s="30" t="s">
        <v>40</v>
      </c>
      <c r="C24" s="25">
        <v>11</v>
      </c>
      <c r="D24" s="5">
        <v>3463320598.9963002</v>
      </c>
      <c r="E24" s="5">
        <v>0</v>
      </c>
      <c r="F24" s="6">
        <f t="shared" si="0"/>
        <v>3463320598.9963002</v>
      </c>
      <c r="G24" s="7">
        <v>20771356.039999999</v>
      </c>
      <c r="H24" s="7">
        <v>361446152.47000003</v>
      </c>
      <c r="I24" s="5">
        <v>287111786.97000003</v>
      </c>
      <c r="J24" s="8">
        <f t="shared" si="1"/>
        <v>2793991303.5163002</v>
      </c>
      <c r="K24" s="8">
        <v>761748252.40330005</v>
      </c>
      <c r="L24" s="21">
        <f t="shared" si="2"/>
        <v>4225068851.3996</v>
      </c>
      <c r="M24" s="10">
        <f t="shared" si="3"/>
        <v>3555739555.9196005</v>
      </c>
      <c r="N24" s="1">
        <v>15</v>
      </c>
    </row>
    <row r="25" spans="1:14" ht="18" customHeight="1">
      <c r="A25" s="1">
        <v>16</v>
      </c>
      <c r="B25" s="30" t="s">
        <v>41</v>
      </c>
      <c r="C25" s="25">
        <v>27</v>
      </c>
      <c r="D25" s="5">
        <v>3822897752.2462001</v>
      </c>
      <c r="E25" s="5">
        <v>398642400.32800001</v>
      </c>
      <c r="F25" s="6">
        <f t="shared" si="0"/>
        <v>4221540152.5742002</v>
      </c>
      <c r="G25" s="7">
        <v>50282195.18</v>
      </c>
      <c r="H25" s="7">
        <v>0</v>
      </c>
      <c r="I25" s="5">
        <v>820323934.63999999</v>
      </c>
      <c r="J25" s="8">
        <f t="shared" si="1"/>
        <v>3350934022.7542005</v>
      </c>
      <c r="K25" s="8">
        <v>899156366.41120005</v>
      </c>
      <c r="L25" s="21">
        <f t="shared" si="2"/>
        <v>5120696518.9854002</v>
      </c>
      <c r="M25" s="10">
        <f t="shared" si="3"/>
        <v>4250090389.1654005</v>
      </c>
      <c r="N25" s="1">
        <v>16</v>
      </c>
    </row>
    <row r="26" spans="1:14" ht="18" customHeight="1">
      <c r="A26" s="1">
        <v>17</v>
      </c>
      <c r="B26" s="30" t="s">
        <v>42</v>
      </c>
      <c r="C26" s="25">
        <v>27</v>
      </c>
      <c r="D26" s="5">
        <v>4111881160.6282001</v>
      </c>
      <c r="E26" s="5">
        <v>0</v>
      </c>
      <c r="F26" s="6">
        <f t="shared" si="0"/>
        <v>4111881160.6282001</v>
      </c>
      <c r="G26" s="7">
        <v>27554328.239999998</v>
      </c>
      <c r="H26" s="7">
        <v>0</v>
      </c>
      <c r="I26" s="5">
        <v>89972595.590000004</v>
      </c>
      <c r="J26" s="8">
        <f t="shared" si="1"/>
        <v>3994354236.7982001</v>
      </c>
      <c r="K26" s="8">
        <v>953335420.94159997</v>
      </c>
      <c r="L26" s="21">
        <f t="shared" si="2"/>
        <v>5065216581.5698004</v>
      </c>
      <c r="M26" s="10">
        <f t="shared" si="3"/>
        <v>4947689657.7398005</v>
      </c>
      <c r="N26" s="1">
        <v>17</v>
      </c>
    </row>
    <row r="27" spans="1:14" ht="18" customHeight="1">
      <c r="A27" s="1">
        <v>18</v>
      </c>
      <c r="B27" s="30" t="s">
        <v>43</v>
      </c>
      <c r="C27" s="25">
        <v>23</v>
      </c>
      <c r="D27" s="5">
        <v>4817547034.3888998</v>
      </c>
      <c r="E27" s="5">
        <v>0</v>
      </c>
      <c r="F27" s="6">
        <f t="shared" si="0"/>
        <v>4817547034.3888998</v>
      </c>
      <c r="G27" s="7">
        <v>232116181.47</v>
      </c>
      <c r="H27" s="7">
        <v>0</v>
      </c>
      <c r="I27" s="5">
        <v>203254936.77000001</v>
      </c>
      <c r="J27" s="8">
        <f t="shared" si="1"/>
        <v>4382175916.1488991</v>
      </c>
      <c r="K27" s="8">
        <v>1141602856.8415</v>
      </c>
      <c r="L27" s="21">
        <f t="shared" si="2"/>
        <v>5959149891.2304001</v>
      </c>
      <c r="M27" s="10">
        <f t="shared" si="3"/>
        <v>5523778772.9903994</v>
      </c>
      <c r="N27" s="1">
        <v>18</v>
      </c>
    </row>
    <row r="28" spans="1:14" ht="18" customHeight="1">
      <c r="A28" s="1">
        <v>19</v>
      </c>
      <c r="B28" s="30" t="s">
        <v>44</v>
      </c>
      <c r="C28" s="25">
        <v>44</v>
      </c>
      <c r="D28" s="5">
        <v>5832177022.0511999</v>
      </c>
      <c r="E28" s="5">
        <v>0</v>
      </c>
      <c r="F28" s="6">
        <f t="shared" si="0"/>
        <v>5832177022.0511999</v>
      </c>
      <c r="G28" s="7">
        <v>45827519.350000001</v>
      </c>
      <c r="H28" s="7">
        <v>0</v>
      </c>
      <c r="I28" s="5">
        <v>484171145.05000001</v>
      </c>
      <c r="J28" s="8">
        <f t="shared" si="1"/>
        <v>5302178357.6511993</v>
      </c>
      <c r="K28" s="8">
        <v>1779144821.2190001</v>
      </c>
      <c r="L28" s="21">
        <f t="shared" si="2"/>
        <v>7611321843.2701998</v>
      </c>
      <c r="M28" s="10">
        <f t="shared" si="3"/>
        <v>7081323178.8701992</v>
      </c>
      <c r="N28" s="1">
        <v>19</v>
      </c>
    </row>
    <row r="29" spans="1:14" ht="18" customHeight="1">
      <c r="A29" s="1">
        <v>20</v>
      </c>
      <c r="B29" s="30" t="s">
        <v>45</v>
      </c>
      <c r="C29" s="25">
        <v>34</v>
      </c>
      <c r="D29" s="5">
        <v>4519771208.6054001</v>
      </c>
      <c r="E29" s="5">
        <v>0</v>
      </c>
      <c r="F29" s="6">
        <f t="shared" si="0"/>
        <v>4519771208.6054001</v>
      </c>
      <c r="G29" s="7">
        <v>108900078.92</v>
      </c>
      <c r="H29" s="7">
        <v>0</v>
      </c>
      <c r="I29" s="5">
        <v>235502702.59</v>
      </c>
      <c r="J29" s="8">
        <f t="shared" si="1"/>
        <v>4175368427.0953999</v>
      </c>
      <c r="K29" s="8">
        <v>1067744170.0609</v>
      </c>
      <c r="L29" s="21">
        <f t="shared" si="2"/>
        <v>5587515378.6662998</v>
      </c>
      <c r="M29" s="10">
        <f t="shared" si="3"/>
        <v>5243112597.1562996</v>
      </c>
      <c r="N29" s="1">
        <v>20</v>
      </c>
    </row>
    <row r="30" spans="1:14" ht="18" customHeight="1">
      <c r="A30" s="1">
        <v>21</v>
      </c>
      <c r="B30" s="30" t="s">
        <v>46</v>
      </c>
      <c r="C30" s="25">
        <v>21</v>
      </c>
      <c r="D30" s="5">
        <v>3882506017.5581002</v>
      </c>
      <c r="E30" s="5">
        <v>0</v>
      </c>
      <c r="F30" s="6">
        <f t="shared" si="0"/>
        <v>3882506017.5581002</v>
      </c>
      <c r="G30" s="7">
        <v>57307383.75</v>
      </c>
      <c r="H30" s="7">
        <v>0</v>
      </c>
      <c r="I30" s="5">
        <v>264239440.81</v>
      </c>
      <c r="J30" s="8">
        <f t="shared" si="1"/>
        <v>3560959192.9981003</v>
      </c>
      <c r="K30" s="8">
        <v>839985336.56480002</v>
      </c>
      <c r="L30" s="21">
        <f t="shared" si="2"/>
        <v>4722491354.1229</v>
      </c>
      <c r="M30" s="10">
        <f t="shared" si="3"/>
        <v>4400944529.5629005</v>
      </c>
      <c r="N30" s="1">
        <v>21</v>
      </c>
    </row>
    <row r="31" spans="1:14" ht="18" customHeight="1">
      <c r="A31" s="1">
        <v>22</v>
      </c>
      <c r="B31" s="30" t="s">
        <v>47</v>
      </c>
      <c r="C31" s="25">
        <v>21</v>
      </c>
      <c r="D31" s="5">
        <v>4063811709.0674</v>
      </c>
      <c r="E31" s="5">
        <v>0</v>
      </c>
      <c r="F31" s="6">
        <f t="shared" si="0"/>
        <v>4063811709.0674</v>
      </c>
      <c r="G31" s="7">
        <v>25560610.879999999</v>
      </c>
      <c r="H31" s="7">
        <v>246132000</v>
      </c>
      <c r="I31" s="5">
        <v>190704301.22</v>
      </c>
      <c r="J31" s="8">
        <f t="shared" si="1"/>
        <v>3601414796.9674001</v>
      </c>
      <c r="K31" s="8">
        <v>840841046.89349997</v>
      </c>
      <c r="L31" s="21">
        <f t="shared" si="2"/>
        <v>4904652755.9609003</v>
      </c>
      <c r="M31" s="10">
        <f t="shared" si="3"/>
        <v>4442255843.8608999</v>
      </c>
      <c r="N31" s="1">
        <v>22</v>
      </c>
    </row>
    <row r="32" spans="1:14" ht="18" customHeight="1">
      <c r="A32" s="1">
        <v>23</v>
      </c>
      <c r="B32" s="30" t="s">
        <v>48</v>
      </c>
      <c r="C32" s="25">
        <v>16</v>
      </c>
      <c r="D32" s="5">
        <v>3272978614.6258001</v>
      </c>
      <c r="E32" s="5">
        <v>0</v>
      </c>
      <c r="F32" s="6">
        <f t="shared" si="0"/>
        <v>3272978614.6258001</v>
      </c>
      <c r="G32" s="7">
        <v>32601216.780000001</v>
      </c>
      <c r="H32" s="7">
        <v>0</v>
      </c>
      <c r="I32" s="5">
        <v>347813959.43000001</v>
      </c>
      <c r="J32" s="8">
        <f t="shared" si="1"/>
        <v>2892563438.4158001</v>
      </c>
      <c r="K32" s="8">
        <v>777424827.47039998</v>
      </c>
      <c r="L32" s="21">
        <f t="shared" si="2"/>
        <v>4050403442.0962</v>
      </c>
      <c r="M32" s="10">
        <f t="shared" si="3"/>
        <v>3669988265.8862</v>
      </c>
      <c r="N32" s="1">
        <v>23</v>
      </c>
    </row>
    <row r="33" spans="1:14" ht="18" customHeight="1">
      <c r="A33" s="1">
        <v>24</v>
      </c>
      <c r="B33" s="30" t="s">
        <v>49</v>
      </c>
      <c r="C33" s="25">
        <v>20</v>
      </c>
      <c r="D33" s="5">
        <v>4925651845.4743996</v>
      </c>
      <c r="E33" s="5">
        <v>0</v>
      </c>
      <c r="F33" s="6">
        <f t="shared" si="0"/>
        <v>4925651845.4743996</v>
      </c>
      <c r="G33" s="7">
        <v>801444336.61000001</v>
      </c>
      <c r="H33" s="7">
        <v>2000000000</v>
      </c>
      <c r="I33" s="5">
        <v>0</v>
      </c>
      <c r="J33" s="8">
        <f t="shared" si="1"/>
        <v>2124207508.8643994</v>
      </c>
      <c r="K33" s="8">
        <v>6394349854.0279999</v>
      </c>
      <c r="L33" s="21">
        <f t="shared" si="2"/>
        <v>11320001699.502399</v>
      </c>
      <c r="M33" s="10">
        <f t="shared" si="3"/>
        <v>8518557362.8923988</v>
      </c>
      <c r="N33" s="1">
        <v>24</v>
      </c>
    </row>
    <row r="34" spans="1:14" ht="18" customHeight="1">
      <c r="A34" s="1">
        <v>25</v>
      </c>
      <c r="B34" s="30" t="s">
        <v>50</v>
      </c>
      <c r="C34" s="25">
        <v>13</v>
      </c>
      <c r="D34" s="5">
        <v>3390812877.5806999</v>
      </c>
      <c r="E34" s="5">
        <v>0</v>
      </c>
      <c r="F34" s="6">
        <f t="shared" si="0"/>
        <v>3390812877.5806999</v>
      </c>
      <c r="G34" s="7">
        <v>25749719.260000002</v>
      </c>
      <c r="H34" s="7">
        <v>101637860.22</v>
      </c>
      <c r="I34" s="5">
        <v>124304116.61</v>
      </c>
      <c r="J34" s="8">
        <f t="shared" si="1"/>
        <v>3139121181.4906998</v>
      </c>
      <c r="K34" s="8">
        <v>739644536.52740002</v>
      </c>
      <c r="L34" s="21">
        <f t="shared" si="2"/>
        <v>4130457414.1080999</v>
      </c>
      <c r="M34" s="10">
        <f t="shared" si="3"/>
        <v>3878765718.0180998</v>
      </c>
      <c r="N34" s="1">
        <v>25</v>
      </c>
    </row>
    <row r="35" spans="1:14" ht="18" customHeight="1">
      <c r="A35" s="1">
        <v>26</v>
      </c>
      <c r="B35" s="30" t="s">
        <v>51</v>
      </c>
      <c r="C35" s="25">
        <v>25</v>
      </c>
      <c r="D35" s="5">
        <v>4355348168.6428003</v>
      </c>
      <c r="E35" s="5">
        <v>0</v>
      </c>
      <c r="F35" s="6">
        <f t="shared" si="0"/>
        <v>4355348168.6428003</v>
      </c>
      <c r="G35" s="7">
        <v>37896198.899999999</v>
      </c>
      <c r="H35" s="7">
        <v>275631992.38</v>
      </c>
      <c r="I35" s="5">
        <v>181611621.56</v>
      </c>
      <c r="J35" s="8">
        <f t="shared" si="1"/>
        <v>3860208355.8028007</v>
      </c>
      <c r="K35" s="8">
        <v>912599160.12010002</v>
      </c>
      <c r="L35" s="21">
        <f t="shared" si="2"/>
        <v>5267947328.7629004</v>
      </c>
      <c r="M35" s="10">
        <f t="shared" si="3"/>
        <v>4772807515.9229012</v>
      </c>
      <c r="N35" s="1">
        <v>26</v>
      </c>
    </row>
    <row r="36" spans="1:14" ht="18" customHeight="1">
      <c r="A36" s="1">
        <v>27</v>
      </c>
      <c r="B36" s="30" t="s">
        <v>52</v>
      </c>
      <c r="C36" s="25">
        <v>20</v>
      </c>
      <c r="D36" s="5">
        <v>3415996450.8055</v>
      </c>
      <c r="E36" s="5">
        <v>0</v>
      </c>
      <c r="F36" s="6">
        <f t="shared" si="0"/>
        <v>3415996450.8055</v>
      </c>
      <c r="G36" s="7">
        <v>80055430.280000001</v>
      </c>
      <c r="H36" s="7">
        <v>0</v>
      </c>
      <c r="I36" s="5">
        <v>1133331119.97</v>
      </c>
      <c r="J36" s="8">
        <f t="shared" si="1"/>
        <v>2202609900.5555</v>
      </c>
      <c r="K36" s="8">
        <v>920069658.26450002</v>
      </c>
      <c r="L36" s="21">
        <f t="shared" si="2"/>
        <v>4336066109.0699997</v>
      </c>
      <c r="M36" s="10">
        <f t="shared" si="3"/>
        <v>3122679558.8200002</v>
      </c>
      <c r="N36" s="1">
        <v>27</v>
      </c>
    </row>
    <row r="37" spans="1:14" ht="18" customHeight="1">
      <c r="A37" s="1">
        <v>28</v>
      </c>
      <c r="B37" s="30" t="s">
        <v>53</v>
      </c>
      <c r="C37" s="25">
        <v>18</v>
      </c>
      <c r="D37" s="5">
        <v>3422763922.3435998</v>
      </c>
      <c r="E37" s="5">
        <v>1465656286.4512</v>
      </c>
      <c r="F37" s="6">
        <f t="shared" si="0"/>
        <v>4888420208.7947998</v>
      </c>
      <c r="G37" s="7">
        <v>52689991.259999998</v>
      </c>
      <c r="H37" s="7">
        <v>725882360.59000003</v>
      </c>
      <c r="I37" s="5">
        <v>299032677.73000002</v>
      </c>
      <c r="J37" s="8">
        <f t="shared" si="1"/>
        <v>3810815179.2147994</v>
      </c>
      <c r="K37" s="8">
        <v>860676044.41289997</v>
      </c>
      <c r="L37" s="21">
        <f t="shared" si="2"/>
        <v>5749096253.2076998</v>
      </c>
      <c r="M37" s="10">
        <f t="shared" si="3"/>
        <v>4671491223.6276989</v>
      </c>
      <c r="N37" s="1">
        <v>28</v>
      </c>
    </row>
    <row r="38" spans="1:14" ht="18" customHeight="1">
      <c r="A38" s="1">
        <v>29</v>
      </c>
      <c r="B38" s="30" t="s">
        <v>54</v>
      </c>
      <c r="C38" s="25">
        <v>30</v>
      </c>
      <c r="D38" s="5">
        <v>3353374445.9482999</v>
      </c>
      <c r="E38" s="5">
        <v>0</v>
      </c>
      <c r="F38" s="6">
        <f t="shared" si="0"/>
        <v>3353374445.9482999</v>
      </c>
      <c r="G38" s="7">
        <v>100877001.45999999</v>
      </c>
      <c r="H38" s="7">
        <v>945881467</v>
      </c>
      <c r="I38" s="5">
        <v>1375047323.53</v>
      </c>
      <c r="J38" s="8">
        <f t="shared" si="1"/>
        <v>931568653.95829988</v>
      </c>
      <c r="K38" s="8">
        <v>854971338.16700006</v>
      </c>
      <c r="L38" s="21">
        <f t="shared" si="2"/>
        <v>4208345784.1153002</v>
      </c>
      <c r="M38" s="10">
        <f t="shared" si="3"/>
        <v>1786539992.1252999</v>
      </c>
      <c r="N38" s="1">
        <v>29</v>
      </c>
    </row>
    <row r="39" spans="1:14" ht="18" customHeight="1">
      <c r="A39" s="1">
        <v>30</v>
      </c>
      <c r="B39" s="30" t="s">
        <v>55</v>
      </c>
      <c r="C39" s="25">
        <v>33</v>
      </c>
      <c r="D39" s="5">
        <v>4123991697.2165999</v>
      </c>
      <c r="E39" s="5">
        <v>0</v>
      </c>
      <c r="F39" s="6">
        <f t="shared" si="0"/>
        <v>4123991697.2165999</v>
      </c>
      <c r="G39" s="7">
        <v>118990322.70999999</v>
      </c>
      <c r="H39" s="7">
        <v>99912935</v>
      </c>
      <c r="I39" s="5">
        <v>432682571.27999997</v>
      </c>
      <c r="J39" s="8">
        <f t="shared" si="1"/>
        <v>3472405868.2265997</v>
      </c>
      <c r="K39" s="8">
        <v>1495586801.1789999</v>
      </c>
      <c r="L39" s="21">
        <f t="shared" si="2"/>
        <v>5619578498.3955994</v>
      </c>
      <c r="M39" s="10">
        <f t="shared" si="3"/>
        <v>4967992669.4055996</v>
      </c>
      <c r="N39" s="1">
        <v>30</v>
      </c>
    </row>
    <row r="40" spans="1:14" ht="18" customHeight="1">
      <c r="A40" s="1">
        <v>31</v>
      </c>
      <c r="B40" s="30" t="s">
        <v>56</v>
      </c>
      <c r="C40" s="25">
        <v>17</v>
      </c>
      <c r="D40" s="5">
        <v>3839572171.6671</v>
      </c>
      <c r="E40" s="5">
        <v>0</v>
      </c>
      <c r="F40" s="6">
        <f t="shared" si="0"/>
        <v>3839572171.6671</v>
      </c>
      <c r="G40" s="7">
        <v>20502517.039999999</v>
      </c>
      <c r="H40" s="7">
        <v>609914612.08000004</v>
      </c>
      <c r="I40" s="5">
        <v>519359488.18000001</v>
      </c>
      <c r="J40" s="8">
        <f t="shared" si="1"/>
        <v>2689795554.3671002</v>
      </c>
      <c r="K40" s="8">
        <v>855071746.57720006</v>
      </c>
      <c r="L40" s="21">
        <f t="shared" si="2"/>
        <v>4694643918.2442999</v>
      </c>
      <c r="M40" s="10">
        <f t="shared" si="3"/>
        <v>3544867300.9443002</v>
      </c>
      <c r="N40" s="1">
        <v>31</v>
      </c>
    </row>
    <row r="41" spans="1:14" ht="18" customHeight="1">
      <c r="A41" s="1">
        <v>32</v>
      </c>
      <c r="B41" s="30" t="s">
        <v>57</v>
      </c>
      <c r="C41" s="25">
        <v>23</v>
      </c>
      <c r="D41" s="5">
        <v>3965369520.8123999</v>
      </c>
      <c r="E41" s="5">
        <v>6380205795.2384005</v>
      </c>
      <c r="F41" s="6">
        <f t="shared" si="0"/>
        <v>10345575316.0508</v>
      </c>
      <c r="G41" s="7">
        <v>56731329.130000003</v>
      </c>
      <c r="H41" s="7">
        <v>0</v>
      </c>
      <c r="I41" s="5">
        <v>1378094430.6099999</v>
      </c>
      <c r="J41" s="8">
        <f t="shared" si="1"/>
        <v>8910749556.3108006</v>
      </c>
      <c r="K41" s="8">
        <v>1700270341.5209999</v>
      </c>
      <c r="L41" s="21">
        <f t="shared" si="2"/>
        <v>12045845657.5718</v>
      </c>
      <c r="M41" s="10">
        <f t="shared" si="3"/>
        <v>10611019897.8318</v>
      </c>
      <c r="N41" s="1">
        <v>32</v>
      </c>
    </row>
    <row r="42" spans="1:14" ht="18" customHeight="1">
      <c r="A42" s="1">
        <v>33</v>
      </c>
      <c r="B42" s="30" t="s">
        <v>58</v>
      </c>
      <c r="C42" s="25">
        <v>23</v>
      </c>
      <c r="D42" s="5">
        <v>4052247663.2456002</v>
      </c>
      <c r="E42" s="5">
        <v>0</v>
      </c>
      <c r="F42" s="6">
        <f t="shared" si="0"/>
        <v>4052247663.2456002</v>
      </c>
      <c r="G42" s="7">
        <v>35429982.289999999</v>
      </c>
      <c r="H42" s="7">
        <v>0</v>
      </c>
      <c r="I42" s="5">
        <v>276184462.77999997</v>
      </c>
      <c r="J42" s="8">
        <f t="shared" si="1"/>
        <v>3740633218.1756001</v>
      </c>
      <c r="K42" s="8">
        <v>887539294.36070001</v>
      </c>
      <c r="L42" s="21">
        <f t="shared" si="2"/>
        <v>4939786957.6063004</v>
      </c>
      <c r="M42" s="10">
        <f t="shared" si="3"/>
        <v>4628172512.5362997</v>
      </c>
      <c r="N42" s="1">
        <v>33</v>
      </c>
    </row>
    <row r="43" spans="1:14" ht="18" customHeight="1">
      <c r="A43" s="1">
        <v>34</v>
      </c>
      <c r="B43" s="30" t="s">
        <v>59</v>
      </c>
      <c r="C43" s="25">
        <v>16</v>
      </c>
      <c r="D43" s="5">
        <v>3541833764.2930999</v>
      </c>
      <c r="E43" s="5">
        <v>0</v>
      </c>
      <c r="F43" s="6">
        <f t="shared" si="0"/>
        <v>3541833764.2930999</v>
      </c>
      <c r="G43" s="7">
        <v>20230506.57</v>
      </c>
      <c r="H43" s="7">
        <v>0</v>
      </c>
      <c r="I43" s="5">
        <v>516032835.57999998</v>
      </c>
      <c r="J43" s="8">
        <f t="shared" si="1"/>
        <v>3005570422.1430998</v>
      </c>
      <c r="K43" s="8">
        <v>784772164.74969995</v>
      </c>
      <c r="L43" s="21">
        <f t="shared" si="2"/>
        <v>4326605929.0427999</v>
      </c>
      <c r="M43" s="10">
        <f t="shared" si="3"/>
        <v>3790342586.8927999</v>
      </c>
      <c r="N43" s="1">
        <v>34</v>
      </c>
    </row>
    <row r="44" spans="1:14" ht="18" customHeight="1">
      <c r="A44" s="1">
        <v>35</v>
      </c>
      <c r="B44" s="30" t="s">
        <v>60</v>
      </c>
      <c r="C44" s="25">
        <v>17</v>
      </c>
      <c r="D44" s="5">
        <v>3651175947.5952001</v>
      </c>
      <c r="E44" s="5">
        <v>0</v>
      </c>
      <c r="F44" s="6">
        <f t="shared" si="0"/>
        <v>3651175947.5952001</v>
      </c>
      <c r="G44" s="7">
        <v>33223488.059999999</v>
      </c>
      <c r="H44" s="7">
        <v>0</v>
      </c>
      <c r="I44" s="5">
        <v>89972595.590000004</v>
      </c>
      <c r="J44" s="8">
        <f t="shared" si="1"/>
        <v>3527979863.9452</v>
      </c>
      <c r="K44" s="8">
        <v>782279601.26830006</v>
      </c>
      <c r="L44" s="21">
        <f t="shared" si="2"/>
        <v>4433455548.8635006</v>
      </c>
      <c r="M44" s="10">
        <f t="shared" si="3"/>
        <v>4310259465.2135</v>
      </c>
      <c r="N44" s="1">
        <v>35</v>
      </c>
    </row>
    <row r="45" spans="1:14" ht="18" customHeight="1" thickBot="1">
      <c r="A45" s="1">
        <v>36</v>
      </c>
      <c r="B45" s="30" t="s">
        <v>61</v>
      </c>
      <c r="C45" s="25">
        <v>14</v>
      </c>
      <c r="D45" s="5">
        <v>3658951886.2398</v>
      </c>
      <c r="E45" s="5">
        <v>0</v>
      </c>
      <c r="F45" s="6">
        <f t="shared" si="0"/>
        <v>3658951886.2398</v>
      </c>
      <c r="G45" s="7">
        <v>21206820.609999999</v>
      </c>
      <c r="H45" s="7">
        <v>488822936.86000001</v>
      </c>
      <c r="I45" s="5">
        <v>518487915.94999999</v>
      </c>
      <c r="J45" s="8">
        <f t="shared" si="1"/>
        <v>2630434212.8197999</v>
      </c>
      <c r="K45" s="8">
        <v>825528354.19850004</v>
      </c>
      <c r="L45" s="21">
        <f t="shared" si="2"/>
        <v>4484480240.4383001</v>
      </c>
      <c r="M45" s="10">
        <f t="shared" si="3"/>
        <v>3455962567.0183001</v>
      </c>
      <c r="N45" s="1">
        <v>36</v>
      </c>
    </row>
    <row r="46" spans="1:14" ht="18" customHeight="1" thickTop="1" thickBot="1">
      <c r="A46" s="1"/>
      <c r="B46" s="114" t="s">
        <v>880</v>
      </c>
      <c r="C46" s="115"/>
      <c r="D46" s="11">
        <f t="shared" ref="D46:E46" si="4">SUM(D10:D45)</f>
        <v>139429296436.78799</v>
      </c>
      <c r="E46" s="11">
        <f t="shared" si="4"/>
        <v>29893772575.873596</v>
      </c>
      <c r="F46" s="11">
        <f t="shared" ref="F46" si="5">SUM(F10:F45)</f>
        <v>169323069012.66168</v>
      </c>
      <c r="G46" s="11">
        <f>SUM(G10:G45)</f>
        <v>2899838452.940001</v>
      </c>
      <c r="H46" s="11">
        <f>SUM(H10:H45)</f>
        <v>9585134311.170002</v>
      </c>
      <c r="I46" s="11">
        <f>SUM(I10:I45)</f>
        <v>17156545219.376301</v>
      </c>
      <c r="J46" s="11">
        <f t="shared" ref="J46" si="6">SUM(J10:J45)</f>
        <v>139681551029.17529</v>
      </c>
      <c r="K46" s="11">
        <f t="shared" ref="K46" si="7">SUM(K10:K45)</f>
        <v>39189454587.884811</v>
      </c>
      <c r="L46" s="11">
        <f t="shared" ref="L46" si="8">SUM(L10:L45)</f>
        <v>208512523600.54639</v>
      </c>
      <c r="M46" s="11">
        <f t="shared" ref="M46" si="9">SUM(M10:M45)</f>
        <v>178871005617.06009</v>
      </c>
    </row>
    <row r="47" spans="1:14" ht="13.5" thickTop="1">
      <c r="B47" t="s">
        <v>18</v>
      </c>
      <c r="I47" s="31"/>
      <c r="J47" s="31"/>
      <c r="K47" s="33"/>
    </row>
    <row r="48" spans="1:14">
      <c r="B48" t="s">
        <v>19</v>
      </c>
      <c r="I48" s="32"/>
      <c r="J48" s="31"/>
    </row>
    <row r="49" spans="1:13">
      <c r="C49" s="22" t="s">
        <v>24</v>
      </c>
      <c r="J49" s="32"/>
      <c r="M49" s="31"/>
    </row>
    <row r="50" spans="1:13">
      <c r="C50" s="22"/>
      <c r="L50" s="32"/>
    </row>
    <row r="53" spans="1:13" ht="20.25">
      <c r="A53" s="27"/>
    </row>
  </sheetData>
  <mergeCells count="16">
    <mergeCell ref="A2:P2"/>
    <mergeCell ref="A4:M4"/>
    <mergeCell ref="A7:A8"/>
    <mergeCell ref="N7:N8"/>
    <mergeCell ref="D5:M5"/>
    <mergeCell ref="J7:J8"/>
    <mergeCell ref="K7:K8"/>
    <mergeCell ref="L7:L8"/>
    <mergeCell ref="M7:M8"/>
    <mergeCell ref="B46:C46"/>
    <mergeCell ref="G7:I7"/>
    <mergeCell ref="F7:F8"/>
    <mergeCell ref="E7:E8"/>
    <mergeCell ref="D7:D8"/>
    <mergeCell ref="C7:C8"/>
    <mergeCell ref="B7:B8"/>
  </mergeCells>
  <phoneticPr fontId="3" type="noConversion"/>
  <pageMargins left="0.4" right="0.34" top="0.45" bottom="0.17" header="0.51" footer="0.17"/>
  <pageSetup scale="55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D18" sqref="D18"/>
    </sheetView>
  </sheetViews>
  <sheetFormatPr defaultRowHeight="12.75"/>
  <cols>
    <col min="1" max="1" width="6.85546875" customWidth="1"/>
    <col min="2" max="2" width="15.5703125" customWidth="1"/>
    <col min="3" max="3" width="20.140625" customWidth="1"/>
    <col min="4" max="4" width="19.7109375" customWidth="1"/>
    <col min="5" max="5" width="21.28515625" customWidth="1"/>
    <col min="6" max="6" width="28.7109375" customWidth="1"/>
  </cols>
  <sheetData>
    <row r="1" spans="1:6" ht="18">
      <c r="A1" s="124"/>
      <c r="B1" s="124"/>
      <c r="C1" s="124"/>
      <c r="D1" s="124"/>
      <c r="E1" s="124"/>
      <c r="F1" s="124"/>
    </row>
    <row r="2" spans="1:6" ht="54.75" customHeight="1">
      <c r="A2" s="125" t="s">
        <v>914</v>
      </c>
      <c r="B2" s="126"/>
      <c r="C2" s="126"/>
      <c r="D2" s="126"/>
      <c r="E2" s="126"/>
      <c r="F2" s="127"/>
    </row>
    <row r="3" spans="1:6">
      <c r="A3" s="86">
        <v>1</v>
      </c>
      <c r="B3" s="86">
        <v>2</v>
      </c>
      <c r="C3" s="86">
        <v>3</v>
      </c>
      <c r="D3" s="86">
        <v>4</v>
      </c>
      <c r="E3" s="86">
        <v>5</v>
      </c>
      <c r="F3" s="86" t="s">
        <v>915</v>
      </c>
    </row>
    <row r="4" spans="1:6" ht="28.5">
      <c r="A4" s="92" t="s">
        <v>909</v>
      </c>
      <c r="B4" s="92" t="s">
        <v>898</v>
      </c>
      <c r="C4" s="93" t="s">
        <v>25</v>
      </c>
      <c r="D4" s="94" t="s">
        <v>910</v>
      </c>
      <c r="E4" s="94" t="s">
        <v>911</v>
      </c>
      <c r="F4" s="94" t="s">
        <v>912</v>
      </c>
    </row>
    <row r="5" spans="1:6" ht="15">
      <c r="A5" s="95"/>
      <c r="B5" s="95"/>
      <c r="C5" s="96" t="s">
        <v>901</v>
      </c>
      <c r="D5" s="96" t="s">
        <v>901</v>
      </c>
      <c r="E5" s="96" t="s">
        <v>901</v>
      </c>
      <c r="F5" s="96" t="s">
        <v>901</v>
      </c>
    </row>
    <row r="6" spans="1:6" ht="15">
      <c r="A6" s="97">
        <v>1</v>
      </c>
      <c r="B6" s="98" t="s">
        <v>26</v>
      </c>
      <c r="C6" s="99">
        <v>2231166616.0447001</v>
      </c>
      <c r="D6" s="103">
        <v>0</v>
      </c>
      <c r="E6" s="100">
        <v>478647998.7227</v>
      </c>
      <c r="F6" s="8">
        <f>C6+D6+E6</f>
        <v>2709814614.7674003</v>
      </c>
    </row>
    <row r="7" spans="1:6" ht="15">
      <c r="A7" s="97">
        <v>2</v>
      </c>
      <c r="B7" s="98" t="s">
        <v>27</v>
      </c>
      <c r="C7" s="99">
        <v>2814296461.5563002</v>
      </c>
      <c r="D7" s="103">
        <v>0</v>
      </c>
      <c r="E7" s="100">
        <v>572427803.67369998</v>
      </c>
      <c r="F7" s="8">
        <f t="shared" ref="F7:F42" si="0">C7+D7+E7</f>
        <v>3386724265.23</v>
      </c>
    </row>
    <row r="8" spans="1:6" ht="15">
      <c r="A8" s="97">
        <v>3</v>
      </c>
      <c r="B8" s="98" t="s">
        <v>28</v>
      </c>
      <c r="C8" s="99">
        <v>3748477510.9858999</v>
      </c>
      <c r="D8" s="103">
        <v>0</v>
      </c>
      <c r="E8" s="100">
        <v>795729110.08659995</v>
      </c>
      <c r="F8" s="8">
        <f t="shared" si="0"/>
        <v>4544206621.0725002</v>
      </c>
    </row>
    <row r="9" spans="1:6" ht="15">
      <c r="A9" s="97">
        <v>4</v>
      </c>
      <c r="B9" s="98" t="s">
        <v>29</v>
      </c>
      <c r="C9" s="99">
        <v>2829505218.0049</v>
      </c>
      <c r="D9" s="103">
        <v>0</v>
      </c>
      <c r="E9" s="100">
        <v>641629587.90740001</v>
      </c>
      <c r="F9" s="8">
        <f t="shared" si="0"/>
        <v>3471134805.9123001</v>
      </c>
    </row>
    <row r="10" spans="1:6" ht="15">
      <c r="A10" s="97">
        <v>5</v>
      </c>
      <c r="B10" s="98" t="s">
        <v>30</v>
      </c>
      <c r="C10" s="99">
        <v>3212048346.2361999</v>
      </c>
      <c r="D10" s="103">
        <v>0</v>
      </c>
      <c r="E10" s="100">
        <v>639370883.18859994</v>
      </c>
      <c r="F10" s="8">
        <f t="shared" si="0"/>
        <v>3851419229.4247999</v>
      </c>
    </row>
    <row r="11" spans="1:6" ht="15">
      <c r="A11" s="97">
        <v>6</v>
      </c>
      <c r="B11" s="98" t="s">
        <v>31</v>
      </c>
      <c r="C11" s="99">
        <v>1307421248.5933001</v>
      </c>
      <c r="D11" s="103">
        <v>0</v>
      </c>
      <c r="E11" s="100">
        <v>273387416.1997</v>
      </c>
      <c r="F11" s="8">
        <f t="shared" si="0"/>
        <v>1580808664.7930002</v>
      </c>
    </row>
    <row r="12" spans="1:6" ht="15">
      <c r="A12" s="97">
        <v>7</v>
      </c>
      <c r="B12" s="98" t="s">
        <v>32</v>
      </c>
      <c r="C12" s="99">
        <v>3495205725.3636999</v>
      </c>
      <c r="D12" s="104">
        <f>-139538498.52</f>
        <v>-139538498.52000001</v>
      </c>
      <c r="E12" s="100">
        <v>669493743.96309996</v>
      </c>
      <c r="F12" s="8">
        <f t="shared" si="0"/>
        <v>4025160970.8067999</v>
      </c>
    </row>
    <row r="13" spans="1:6" ht="15">
      <c r="A13" s="97">
        <v>8</v>
      </c>
      <c r="B13" s="98" t="s">
        <v>33</v>
      </c>
      <c r="C13" s="99">
        <v>3794745988.1248999</v>
      </c>
      <c r="D13" s="103">
        <v>0</v>
      </c>
      <c r="E13" s="100">
        <v>735505152.82210004</v>
      </c>
      <c r="F13" s="8">
        <f t="shared" si="0"/>
        <v>4530251140.9469995</v>
      </c>
    </row>
    <row r="14" spans="1:6" ht="15">
      <c r="A14" s="97">
        <v>9</v>
      </c>
      <c r="B14" s="98" t="s">
        <v>34</v>
      </c>
      <c r="C14" s="99">
        <v>2446353219.5816002</v>
      </c>
      <c r="D14" s="104">
        <f>-38551266.1</f>
        <v>-38551266.100000001</v>
      </c>
      <c r="E14" s="100">
        <v>503240128.28070003</v>
      </c>
      <c r="F14" s="8">
        <f t="shared" si="0"/>
        <v>2911042081.7623005</v>
      </c>
    </row>
    <row r="15" spans="1:6" ht="15">
      <c r="A15" s="97">
        <v>10</v>
      </c>
      <c r="B15" s="98" t="s">
        <v>35</v>
      </c>
      <c r="C15" s="99">
        <v>3134650790.1052999</v>
      </c>
      <c r="D15" s="103">
        <v>0</v>
      </c>
      <c r="E15" s="100">
        <v>706660999.69910002</v>
      </c>
      <c r="F15" s="8">
        <f t="shared" si="0"/>
        <v>3841311789.8044</v>
      </c>
    </row>
    <row r="16" spans="1:6" ht="15">
      <c r="A16" s="97">
        <v>11</v>
      </c>
      <c r="B16" s="98" t="s">
        <v>36</v>
      </c>
      <c r="C16" s="99">
        <v>1809654450.8287001</v>
      </c>
      <c r="D16" s="104">
        <f>-48858175.0182</f>
        <v>-48858175.018200003</v>
      </c>
      <c r="E16" s="100">
        <v>386549855.54170001</v>
      </c>
      <c r="F16" s="8">
        <f t="shared" si="0"/>
        <v>2147346131.3522</v>
      </c>
    </row>
    <row r="17" spans="1:6" ht="15">
      <c r="A17" s="97">
        <v>12</v>
      </c>
      <c r="B17" s="98" t="s">
        <v>37</v>
      </c>
      <c r="C17" s="99">
        <v>2398432131.9257002</v>
      </c>
      <c r="D17" s="103">
        <v>0</v>
      </c>
      <c r="E17" s="100">
        <v>548548572.54569995</v>
      </c>
      <c r="F17" s="8">
        <f t="shared" si="0"/>
        <v>2946980704.4714003</v>
      </c>
    </row>
    <row r="18" spans="1:6" ht="15">
      <c r="A18" s="97">
        <v>13</v>
      </c>
      <c r="B18" s="98" t="s">
        <v>38</v>
      </c>
      <c r="C18" s="99">
        <v>1904442090.3297999</v>
      </c>
      <c r="D18" s="103">
        <v>0</v>
      </c>
      <c r="E18" s="100">
        <v>440113941.50739998</v>
      </c>
      <c r="F18" s="8">
        <f t="shared" si="0"/>
        <v>2344556031.8371997</v>
      </c>
    </row>
    <row r="19" spans="1:6" ht="15">
      <c r="A19" s="97">
        <v>14</v>
      </c>
      <c r="B19" s="98" t="s">
        <v>39</v>
      </c>
      <c r="C19" s="99">
        <v>2436842703.5317001</v>
      </c>
      <c r="D19" s="103">
        <v>0</v>
      </c>
      <c r="E19" s="100">
        <v>536934954.00680006</v>
      </c>
      <c r="F19" s="8">
        <f t="shared" si="0"/>
        <v>2973777657.5385003</v>
      </c>
    </row>
    <row r="20" spans="1:6" ht="15">
      <c r="A20" s="97">
        <v>15</v>
      </c>
      <c r="B20" s="98" t="s">
        <v>40</v>
      </c>
      <c r="C20" s="99">
        <v>1669726322.4157</v>
      </c>
      <c r="D20" s="104">
        <f>-53983557.43</f>
        <v>-53983557.43</v>
      </c>
      <c r="E20" s="100">
        <v>343576826.70039999</v>
      </c>
      <c r="F20" s="8">
        <f t="shared" si="0"/>
        <v>1959319591.6861</v>
      </c>
    </row>
    <row r="21" spans="1:6" ht="15">
      <c r="A21" s="97">
        <v>16</v>
      </c>
      <c r="B21" s="98" t="s">
        <v>41</v>
      </c>
      <c r="C21" s="99">
        <v>3265911293.8653002</v>
      </c>
      <c r="D21" s="103">
        <v>0</v>
      </c>
      <c r="E21" s="100">
        <v>721961548.21089995</v>
      </c>
      <c r="F21" s="8">
        <f t="shared" si="0"/>
        <v>3987872842.0762</v>
      </c>
    </row>
    <row r="22" spans="1:6" ht="15">
      <c r="A22" s="97">
        <v>17</v>
      </c>
      <c r="B22" s="98" t="s">
        <v>42</v>
      </c>
      <c r="C22" s="99">
        <v>3431147310.1522002</v>
      </c>
      <c r="D22" s="103">
        <v>0</v>
      </c>
      <c r="E22" s="100">
        <v>757306858.73580003</v>
      </c>
      <c r="F22" s="8">
        <f t="shared" si="0"/>
        <v>4188454168.8880005</v>
      </c>
    </row>
    <row r="23" spans="1:6" ht="15">
      <c r="A23" s="97">
        <v>18</v>
      </c>
      <c r="B23" s="98" t="s">
        <v>43</v>
      </c>
      <c r="C23" s="99">
        <v>3858650045.7312002</v>
      </c>
      <c r="D23" s="103">
        <v>0</v>
      </c>
      <c r="E23" s="100">
        <v>811984176.07739997</v>
      </c>
      <c r="F23" s="8">
        <f t="shared" si="0"/>
        <v>4670634221.8086004</v>
      </c>
    </row>
    <row r="24" spans="1:6" ht="15">
      <c r="A24" s="97">
        <v>19</v>
      </c>
      <c r="B24" s="98" t="s">
        <v>44</v>
      </c>
      <c r="C24" s="99">
        <v>6143301581.2188997</v>
      </c>
      <c r="D24" s="103">
        <v>0</v>
      </c>
      <c r="E24" s="100">
        <v>1584872592.7017</v>
      </c>
      <c r="F24" s="8">
        <f t="shared" si="0"/>
        <v>7728174173.9205999</v>
      </c>
    </row>
    <row r="25" spans="1:6" ht="15">
      <c r="A25" s="97">
        <v>20</v>
      </c>
      <c r="B25" s="98" t="s">
        <v>45</v>
      </c>
      <c r="C25" s="99">
        <v>4677000061.5693998</v>
      </c>
      <c r="D25" s="103">
        <v>0</v>
      </c>
      <c r="E25" s="100">
        <v>961572406.14269996</v>
      </c>
      <c r="F25" s="8">
        <f t="shared" si="0"/>
        <v>5638572467.7121</v>
      </c>
    </row>
    <row r="26" spans="1:6" ht="15">
      <c r="A26" s="97">
        <v>21</v>
      </c>
      <c r="B26" s="98" t="s">
        <v>46</v>
      </c>
      <c r="C26" s="99">
        <v>2951689063.9958</v>
      </c>
      <c r="D26" s="103">
        <v>0</v>
      </c>
      <c r="E26" s="100">
        <v>574640720.38909996</v>
      </c>
      <c r="F26" s="8">
        <f t="shared" si="0"/>
        <v>3526329784.3849001</v>
      </c>
    </row>
    <row r="27" spans="1:6" ht="15">
      <c r="A27" s="97">
        <v>22</v>
      </c>
      <c r="B27" s="98" t="s">
        <v>47</v>
      </c>
      <c r="C27" s="99">
        <v>3050786854.48</v>
      </c>
      <c r="D27" s="104">
        <f>-89972595.51</f>
        <v>-89972595.510000005</v>
      </c>
      <c r="E27" s="100">
        <v>575524968.52680004</v>
      </c>
      <c r="F27" s="8">
        <f t="shared" si="0"/>
        <v>3536339227.4967999</v>
      </c>
    </row>
    <row r="28" spans="1:6" ht="15">
      <c r="A28" s="97">
        <v>23</v>
      </c>
      <c r="B28" s="98" t="s">
        <v>48</v>
      </c>
      <c r="C28" s="99">
        <v>2158751253.9699998</v>
      </c>
      <c r="D28" s="103">
        <v>0</v>
      </c>
      <c r="E28" s="100">
        <v>441407753.15189999</v>
      </c>
      <c r="F28" s="8">
        <f t="shared" si="0"/>
        <v>2600159007.1218996</v>
      </c>
    </row>
    <row r="29" spans="1:6" ht="15">
      <c r="A29" s="97">
        <v>24</v>
      </c>
      <c r="B29" s="98" t="s">
        <v>49</v>
      </c>
      <c r="C29" s="99">
        <v>3677424532.2291002</v>
      </c>
      <c r="D29" s="103">
        <v>0</v>
      </c>
      <c r="E29" s="100">
        <v>3822014335.2417998</v>
      </c>
      <c r="F29" s="8">
        <f t="shared" si="0"/>
        <v>7499438867.4708996</v>
      </c>
    </row>
    <row r="30" spans="1:6" ht="15">
      <c r="A30" s="97">
        <v>25</v>
      </c>
      <c r="B30" s="98" t="s">
        <v>50</v>
      </c>
      <c r="C30" s="99">
        <v>1925978188.7609999</v>
      </c>
      <c r="D30" s="104">
        <f>-39238127.24</f>
        <v>-39238127.240000002</v>
      </c>
      <c r="E30" s="100">
        <v>361451361.34939998</v>
      </c>
      <c r="F30" s="8">
        <f t="shared" si="0"/>
        <v>2248191422.8704</v>
      </c>
    </row>
    <row r="31" spans="1:6" ht="15">
      <c r="A31" s="97">
        <v>26</v>
      </c>
      <c r="B31" s="98" t="s">
        <v>51</v>
      </c>
      <c r="C31" s="99">
        <v>3564837062.9597998</v>
      </c>
      <c r="D31" s="103">
        <v>0</v>
      </c>
      <c r="E31" s="100">
        <v>694434578.76890004</v>
      </c>
      <c r="F31" s="8">
        <f t="shared" si="0"/>
        <v>4259271641.7286997</v>
      </c>
    </row>
    <row r="32" spans="1:6" ht="15">
      <c r="A32" s="97">
        <v>27</v>
      </c>
      <c r="B32" s="98" t="s">
        <v>52</v>
      </c>
      <c r="C32" s="99">
        <v>2543141871.5627999</v>
      </c>
      <c r="D32" s="104">
        <f>-115776950.4</f>
        <v>-115776950.40000001</v>
      </c>
      <c r="E32" s="100">
        <v>607970193.96759999</v>
      </c>
      <c r="F32" s="8">
        <f t="shared" si="0"/>
        <v>3035335115.1303997</v>
      </c>
    </row>
    <row r="33" spans="1:6" ht="15">
      <c r="A33" s="97">
        <v>28</v>
      </c>
      <c r="B33" s="98" t="s">
        <v>53</v>
      </c>
      <c r="C33" s="99">
        <v>2428861352.3522</v>
      </c>
      <c r="D33" s="104">
        <f>-47177126.82</f>
        <v>-47177126.82</v>
      </c>
      <c r="E33" s="100">
        <v>535409151.42580003</v>
      </c>
      <c r="F33" s="8">
        <f t="shared" si="0"/>
        <v>2917093376.9579997</v>
      </c>
    </row>
    <row r="34" spans="1:6" ht="15">
      <c r="A34" s="97">
        <v>29</v>
      </c>
      <c r="B34" s="98" t="s">
        <v>54</v>
      </c>
      <c r="C34" s="99">
        <v>3289954111.1908998</v>
      </c>
      <c r="D34" s="104">
        <f>-82028645.4</f>
        <v>-82028645.400000006</v>
      </c>
      <c r="E34" s="100">
        <v>744598568.05159998</v>
      </c>
      <c r="F34" s="8">
        <f t="shared" si="0"/>
        <v>3952524033.8424997</v>
      </c>
    </row>
    <row r="35" spans="1:6" ht="15">
      <c r="A35" s="97">
        <v>30</v>
      </c>
      <c r="B35" s="98" t="s">
        <v>55</v>
      </c>
      <c r="C35" s="99">
        <v>4150020414.7930999</v>
      </c>
      <c r="D35" s="104">
        <f>-83688581.46</f>
        <v>-83688581.459999993</v>
      </c>
      <c r="E35" s="100">
        <v>1189037569.4617</v>
      </c>
      <c r="F35" s="8">
        <f t="shared" si="0"/>
        <v>5255369402.7947998</v>
      </c>
    </row>
    <row r="36" spans="1:6" ht="15">
      <c r="A36" s="97">
        <v>31</v>
      </c>
      <c r="B36" s="98" t="s">
        <v>56</v>
      </c>
      <c r="C36" s="99">
        <v>2601506755.6542001</v>
      </c>
      <c r="D36" s="103">
        <v>0</v>
      </c>
      <c r="E36" s="100">
        <v>511884258.91240001</v>
      </c>
      <c r="F36" s="8">
        <f t="shared" si="0"/>
        <v>3113391014.5665998</v>
      </c>
    </row>
    <row r="37" spans="1:6" ht="15">
      <c r="A37" s="97">
        <v>32</v>
      </c>
      <c r="B37" s="98" t="s">
        <v>57</v>
      </c>
      <c r="C37" s="99">
        <v>3224711843.1023998</v>
      </c>
      <c r="D37" s="103">
        <v>0</v>
      </c>
      <c r="E37" s="100">
        <v>1126090601.3787</v>
      </c>
      <c r="F37" s="8">
        <f t="shared" si="0"/>
        <v>4350802444.4811001</v>
      </c>
    </row>
    <row r="38" spans="1:6" ht="15">
      <c r="A38" s="97">
        <v>33</v>
      </c>
      <c r="B38" s="98" t="s">
        <v>58</v>
      </c>
      <c r="C38" s="99">
        <v>3247783933.7930999</v>
      </c>
      <c r="D38" s="104">
        <f>-71978076.34</f>
        <v>-71978076.340000004</v>
      </c>
      <c r="E38" s="100">
        <v>642038070.67410004</v>
      </c>
      <c r="F38" s="8">
        <f t="shared" si="0"/>
        <v>3817843928.1271996</v>
      </c>
    </row>
    <row r="39" spans="1:6" ht="15">
      <c r="A39" s="97">
        <v>34</v>
      </c>
      <c r="B39" s="98" t="s">
        <v>59</v>
      </c>
      <c r="C39" s="99">
        <v>2434224924.0384002</v>
      </c>
      <c r="D39" s="103">
        <v>0</v>
      </c>
      <c r="E39" s="100">
        <v>444963862.53390002</v>
      </c>
      <c r="F39" s="8">
        <f t="shared" si="0"/>
        <v>2879188786.5723</v>
      </c>
    </row>
    <row r="40" spans="1:6" ht="15">
      <c r="A40" s="97">
        <v>35</v>
      </c>
      <c r="B40" s="98" t="s">
        <v>60</v>
      </c>
      <c r="C40" s="99">
        <v>2447399832.0167999</v>
      </c>
      <c r="D40" s="103">
        <v>0</v>
      </c>
      <c r="E40" s="100">
        <v>461449326.01279998</v>
      </c>
      <c r="F40" s="8">
        <f t="shared" si="0"/>
        <v>2908849158.0296001</v>
      </c>
    </row>
    <row r="41" spans="1:6" ht="15">
      <c r="A41" s="97">
        <v>36</v>
      </c>
      <c r="B41" s="98" t="s">
        <v>61</v>
      </c>
      <c r="C41" s="99">
        <v>2211389352.3460002</v>
      </c>
      <c r="D41" s="103">
        <v>0</v>
      </c>
      <c r="E41" s="100">
        <v>442447588.51300001</v>
      </c>
      <c r="F41" s="8">
        <f t="shared" si="0"/>
        <v>2653836940.8590002</v>
      </c>
    </row>
    <row r="42" spans="1:6" ht="15">
      <c r="A42" s="97">
        <v>37</v>
      </c>
      <c r="B42" s="98" t="s">
        <v>62</v>
      </c>
      <c r="C42" s="99">
        <v>976702747.58510005</v>
      </c>
      <c r="D42" s="103">
        <v>0</v>
      </c>
      <c r="E42" s="100">
        <v>1147740746.4454</v>
      </c>
      <c r="F42" s="8">
        <f t="shared" si="0"/>
        <v>2124443494.0304999</v>
      </c>
    </row>
    <row r="43" spans="1:6">
      <c r="A43" s="1"/>
      <c r="B43" s="14" t="s">
        <v>913</v>
      </c>
      <c r="C43" s="8">
        <f>SUM(C6:C42)</f>
        <v>107494143210.99612</v>
      </c>
      <c r="D43" s="105">
        <f t="shared" ref="D43:F43" si="1">SUM(D6:D42)</f>
        <v>-810791600.23820007</v>
      </c>
      <c r="E43" s="8">
        <f>SUM(E6:E42)</f>
        <v>27432618211.5191</v>
      </c>
      <c r="F43" s="8">
        <f t="shared" si="1"/>
        <v>134115969822.27699</v>
      </c>
    </row>
    <row r="45" spans="1:6">
      <c r="F45" s="32"/>
    </row>
  </sheetData>
  <mergeCells count="2">
    <mergeCell ref="A1:F1"/>
    <mergeCell ref="A2:F2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414"/>
  <sheetViews>
    <sheetView topLeftCell="B4" workbookViewId="0">
      <pane xSplit="3" ySplit="3" topLeftCell="E123" activePane="bottomRight" state="frozen"/>
      <selection activeCell="B4" sqref="B4"/>
      <selection pane="topRight" activeCell="E4" sqref="E4"/>
      <selection pane="bottomLeft" activeCell="B7" sqref="B7"/>
      <selection pane="bottomRight" activeCell="B123" sqref="B123:B130"/>
    </sheetView>
  </sheetViews>
  <sheetFormatPr defaultRowHeight="12.75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22" customWidth="1"/>
    <col min="7" max="7" width="18.42578125" customWidth="1"/>
    <col min="8" max="8" width="19.7109375" bestFit="1" customWidth="1"/>
    <col min="9" max="9" width="0.7109375" customWidth="1"/>
    <col min="10" max="10" width="4.7109375" style="18" customWidth="1"/>
    <col min="11" max="11" width="13" customWidth="1"/>
    <col min="12" max="12" width="9.42578125" bestFit="1" customWidth="1"/>
    <col min="13" max="13" width="22.28515625" customWidth="1"/>
    <col min="14" max="14" width="18.7109375" customWidth="1"/>
    <col min="15" max="15" width="21.85546875" customWidth="1"/>
    <col min="16" max="16" width="18.7109375" customWidth="1"/>
    <col min="17" max="17" width="22.140625" bestFit="1" customWidth="1"/>
  </cols>
  <sheetData>
    <row r="1" spans="1:17" ht="26.25">
      <c r="A1" s="121" t="s">
        <v>22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ht="26.25" hidden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8">
      <c r="I3" s="24" t="s">
        <v>15</v>
      </c>
    </row>
    <row r="4" spans="1:17" ht="45" customHeight="1">
      <c r="B4" s="128" t="s">
        <v>916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7">
      <c r="I5" s="18">
        <v>0</v>
      </c>
    </row>
    <row r="6" spans="1:17" ht="91.5" customHeight="1">
      <c r="A6" s="14" t="s">
        <v>0</v>
      </c>
      <c r="B6" s="3" t="s">
        <v>8</v>
      </c>
      <c r="C6" s="3" t="s">
        <v>0</v>
      </c>
      <c r="D6" s="3" t="s">
        <v>9</v>
      </c>
      <c r="E6" s="3" t="s">
        <v>5</v>
      </c>
      <c r="F6" s="3" t="s">
        <v>881</v>
      </c>
      <c r="G6" s="3" t="s">
        <v>10</v>
      </c>
      <c r="H6" s="3" t="s">
        <v>16</v>
      </c>
      <c r="I6" s="12"/>
      <c r="J6" s="19"/>
      <c r="K6" s="3" t="s">
        <v>8</v>
      </c>
      <c r="L6" s="3" t="s">
        <v>0</v>
      </c>
      <c r="M6" s="3" t="s">
        <v>9</v>
      </c>
      <c r="N6" s="3" t="s">
        <v>5</v>
      </c>
      <c r="O6" s="3" t="s">
        <v>881</v>
      </c>
      <c r="P6" s="3" t="s">
        <v>10</v>
      </c>
      <c r="Q6" s="3" t="s">
        <v>16</v>
      </c>
    </row>
    <row r="7" spans="1:17">
      <c r="A7" s="1"/>
      <c r="B7" s="1"/>
      <c r="C7" s="1"/>
      <c r="D7" s="1"/>
      <c r="E7" s="4" t="s">
        <v>4</v>
      </c>
      <c r="F7" s="4" t="s">
        <v>4</v>
      </c>
      <c r="G7" s="4" t="s">
        <v>4</v>
      </c>
      <c r="H7" s="4" t="s">
        <v>4</v>
      </c>
      <c r="I7" s="12"/>
      <c r="J7" s="19"/>
      <c r="K7" s="4"/>
      <c r="L7" s="4"/>
      <c r="M7" s="4"/>
      <c r="N7" s="4" t="s">
        <v>4</v>
      </c>
      <c r="O7" s="4" t="s">
        <v>4</v>
      </c>
      <c r="P7" s="4" t="s">
        <v>4</v>
      </c>
      <c r="Q7" s="4" t="s">
        <v>4</v>
      </c>
    </row>
    <row r="8" spans="1:17" ht="24.95" customHeight="1">
      <c r="A8" s="133">
        <v>1</v>
      </c>
      <c r="B8" s="129" t="s">
        <v>26</v>
      </c>
      <c r="C8" s="1">
        <v>1</v>
      </c>
      <c r="D8" s="5" t="s">
        <v>65</v>
      </c>
      <c r="E8" s="5">
        <v>114304491.4814</v>
      </c>
      <c r="F8" s="5">
        <v>0</v>
      </c>
      <c r="G8" s="5">
        <v>24674035.3246</v>
      </c>
      <c r="H8" s="6">
        <f>E8++F8+G8</f>
        <v>138978526.80599999</v>
      </c>
      <c r="I8" s="12"/>
      <c r="J8" s="132">
        <v>19</v>
      </c>
      <c r="K8" s="129" t="s">
        <v>44</v>
      </c>
      <c r="L8" s="13">
        <v>26</v>
      </c>
      <c r="M8" s="5" t="s">
        <v>446</v>
      </c>
      <c r="N8" s="5">
        <v>121006445.1371</v>
      </c>
      <c r="O8" s="5">
        <v>0</v>
      </c>
      <c r="P8" s="5">
        <v>30008159.895300001</v>
      </c>
      <c r="Q8" s="6">
        <f>N8+O8+P8</f>
        <v>151014605.03240001</v>
      </c>
    </row>
    <row r="9" spans="1:17" ht="24.95" customHeight="1">
      <c r="A9" s="133"/>
      <c r="B9" s="130"/>
      <c r="C9" s="1">
        <v>2</v>
      </c>
      <c r="D9" s="5" t="s">
        <v>66</v>
      </c>
      <c r="E9" s="5">
        <v>190702153.49649999</v>
      </c>
      <c r="F9" s="5">
        <v>0</v>
      </c>
      <c r="G9" s="5">
        <v>43274749.510799997</v>
      </c>
      <c r="H9" s="6">
        <f t="shared" ref="H9:H72" si="0">E9++F9+G9</f>
        <v>233976903.00729999</v>
      </c>
      <c r="I9" s="12"/>
      <c r="J9" s="132"/>
      <c r="K9" s="130"/>
      <c r="L9" s="13">
        <v>27</v>
      </c>
      <c r="M9" s="5" t="s">
        <v>447</v>
      </c>
      <c r="N9" s="5">
        <v>118505689.3584</v>
      </c>
      <c r="O9" s="5">
        <v>0</v>
      </c>
      <c r="P9" s="5">
        <v>31982682.231899999</v>
      </c>
      <c r="Q9" s="6">
        <f t="shared" ref="Q9:Q72" si="1">N9+O9+P9</f>
        <v>150488371.59029999</v>
      </c>
    </row>
    <row r="10" spans="1:17" ht="24.95" customHeight="1">
      <c r="A10" s="133"/>
      <c r="B10" s="130"/>
      <c r="C10" s="1">
        <v>3</v>
      </c>
      <c r="D10" s="5" t="s">
        <v>67</v>
      </c>
      <c r="E10" s="5">
        <v>134179961.265</v>
      </c>
      <c r="F10" s="5">
        <v>0</v>
      </c>
      <c r="G10" s="5">
        <v>28361558.533100002</v>
      </c>
      <c r="H10" s="6">
        <f t="shared" si="0"/>
        <v>162541519.79809999</v>
      </c>
      <c r="I10" s="12"/>
      <c r="J10" s="132"/>
      <c r="K10" s="130"/>
      <c r="L10" s="13">
        <v>28</v>
      </c>
      <c r="M10" s="5" t="s">
        <v>448</v>
      </c>
      <c r="N10" s="5">
        <v>118612963.3733</v>
      </c>
      <c r="O10" s="5">
        <v>0</v>
      </c>
      <c r="P10" s="5">
        <v>31513613.3816</v>
      </c>
      <c r="Q10" s="6">
        <f t="shared" si="1"/>
        <v>150126576.75490001</v>
      </c>
    </row>
    <row r="11" spans="1:17" ht="24.95" customHeight="1">
      <c r="A11" s="133"/>
      <c r="B11" s="130"/>
      <c r="C11" s="1">
        <v>4</v>
      </c>
      <c r="D11" s="5" t="s">
        <v>68</v>
      </c>
      <c r="E11" s="5">
        <v>136714848.05270001</v>
      </c>
      <c r="F11" s="5">
        <v>0</v>
      </c>
      <c r="G11" s="5">
        <v>29649469.434</v>
      </c>
      <c r="H11" s="6">
        <f t="shared" si="0"/>
        <v>166364317.4867</v>
      </c>
      <c r="I11" s="12"/>
      <c r="J11" s="132"/>
      <c r="K11" s="130"/>
      <c r="L11" s="13">
        <v>29</v>
      </c>
      <c r="M11" s="5" t="s">
        <v>449</v>
      </c>
      <c r="N11" s="5">
        <v>140576045.5767</v>
      </c>
      <c r="O11" s="5">
        <v>0</v>
      </c>
      <c r="P11" s="5">
        <v>36556838.464100003</v>
      </c>
      <c r="Q11" s="6">
        <f t="shared" si="1"/>
        <v>177132884.04080001</v>
      </c>
    </row>
    <row r="12" spans="1:17" ht="24.95" customHeight="1">
      <c r="A12" s="133"/>
      <c r="B12" s="130"/>
      <c r="C12" s="1">
        <v>5</v>
      </c>
      <c r="D12" s="5" t="s">
        <v>69</v>
      </c>
      <c r="E12" s="5">
        <v>124437287.478</v>
      </c>
      <c r="F12" s="5">
        <v>0</v>
      </c>
      <c r="G12" s="5">
        <v>26467585.748399999</v>
      </c>
      <c r="H12" s="6">
        <f t="shared" si="0"/>
        <v>150904873.22639999</v>
      </c>
      <c r="I12" s="12"/>
      <c r="J12" s="132"/>
      <c r="K12" s="130"/>
      <c r="L12" s="13">
        <v>30</v>
      </c>
      <c r="M12" s="5" t="s">
        <v>450</v>
      </c>
      <c r="N12" s="5">
        <v>141675768.84630001</v>
      </c>
      <c r="O12" s="5">
        <v>0</v>
      </c>
      <c r="P12" s="5">
        <v>36050904.9648</v>
      </c>
      <c r="Q12" s="6">
        <f t="shared" si="1"/>
        <v>177726673.81110001</v>
      </c>
    </row>
    <row r="13" spans="1:17" ht="24.95" customHeight="1">
      <c r="A13" s="133"/>
      <c r="B13" s="130"/>
      <c r="C13" s="1">
        <v>6</v>
      </c>
      <c r="D13" s="5" t="s">
        <v>70</v>
      </c>
      <c r="E13" s="5">
        <v>128511553.4562</v>
      </c>
      <c r="F13" s="5">
        <v>0</v>
      </c>
      <c r="G13" s="5">
        <v>27393082.460999999</v>
      </c>
      <c r="H13" s="6">
        <f t="shared" si="0"/>
        <v>155904635.9172</v>
      </c>
      <c r="I13" s="12"/>
      <c r="J13" s="132"/>
      <c r="K13" s="130"/>
      <c r="L13" s="13">
        <v>31</v>
      </c>
      <c r="M13" s="5" t="s">
        <v>50</v>
      </c>
      <c r="N13" s="5">
        <v>244953649.73550001</v>
      </c>
      <c r="O13" s="5">
        <v>0</v>
      </c>
      <c r="P13" s="5">
        <v>58562152.907099999</v>
      </c>
      <c r="Q13" s="6">
        <f t="shared" si="1"/>
        <v>303515802.6426</v>
      </c>
    </row>
    <row r="14" spans="1:17" ht="24.95" customHeight="1">
      <c r="A14" s="133"/>
      <c r="B14" s="130"/>
      <c r="C14" s="1">
        <v>7</v>
      </c>
      <c r="D14" s="5" t="s">
        <v>71</v>
      </c>
      <c r="E14" s="5">
        <v>124690628.08670001</v>
      </c>
      <c r="F14" s="5">
        <v>0</v>
      </c>
      <c r="G14" s="5">
        <v>26277618.155499998</v>
      </c>
      <c r="H14" s="6">
        <f t="shared" si="0"/>
        <v>150968246.24220002</v>
      </c>
      <c r="I14" s="12"/>
      <c r="J14" s="132"/>
      <c r="K14" s="130"/>
      <c r="L14" s="13">
        <v>32</v>
      </c>
      <c r="M14" s="5" t="s">
        <v>451</v>
      </c>
      <c r="N14" s="5">
        <v>122691874.528</v>
      </c>
      <c r="O14" s="5">
        <v>0</v>
      </c>
      <c r="P14" s="5">
        <v>32031952.6877</v>
      </c>
      <c r="Q14" s="6">
        <f t="shared" si="1"/>
        <v>154723827.2157</v>
      </c>
    </row>
    <row r="15" spans="1:17" ht="24.95" customHeight="1">
      <c r="A15" s="133"/>
      <c r="B15" s="130"/>
      <c r="C15" s="1">
        <v>8</v>
      </c>
      <c r="D15" s="5" t="s">
        <v>72</v>
      </c>
      <c r="E15" s="5">
        <v>121581137.5811</v>
      </c>
      <c r="F15" s="5">
        <v>0</v>
      </c>
      <c r="G15" s="5">
        <v>25082897.794599999</v>
      </c>
      <c r="H15" s="6">
        <f t="shared" si="0"/>
        <v>146664035.3757</v>
      </c>
      <c r="I15" s="12"/>
      <c r="J15" s="132"/>
      <c r="K15" s="130"/>
      <c r="L15" s="13">
        <v>33</v>
      </c>
      <c r="M15" s="5" t="s">
        <v>452</v>
      </c>
      <c r="N15" s="5">
        <v>121424596.0714</v>
      </c>
      <c r="O15" s="5">
        <v>0</v>
      </c>
      <c r="P15" s="5">
        <v>29641982.8083</v>
      </c>
      <c r="Q15" s="6">
        <f t="shared" si="1"/>
        <v>151066578.87970001</v>
      </c>
    </row>
    <row r="16" spans="1:17" ht="24.95" customHeight="1">
      <c r="A16" s="133"/>
      <c r="B16" s="130"/>
      <c r="C16" s="1">
        <v>9</v>
      </c>
      <c r="D16" s="5" t="s">
        <v>73</v>
      </c>
      <c r="E16" s="5">
        <v>131168733.6389</v>
      </c>
      <c r="F16" s="5">
        <v>0</v>
      </c>
      <c r="G16" s="5">
        <v>27992441.681499999</v>
      </c>
      <c r="H16" s="6">
        <f t="shared" si="0"/>
        <v>159161175.3204</v>
      </c>
      <c r="I16" s="12"/>
      <c r="J16" s="132"/>
      <c r="K16" s="130"/>
      <c r="L16" s="13">
        <v>34</v>
      </c>
      <c r="M16" s="5" t="s">
        <v>453</v>
      </c>
      <c r="N16" s="5">
        <v>145348316.81189999</v>
      </c>
      <c r="O16" s="5">
        <v>0</v>
      </c>
      <c r="P16" s="5">
        <v>36870981.716499999</v>
      </c>
      <c r="Q16" s="6">
        <f t="shared" si="1"/>
        <v>182219298.5284</v>
      </c>
    </row>
    <row r="17" spans="1:17" ht="24.95" customHeight="1">
      <c r="A17" s="133"/>
      <c r="B17" s="130"/>
      <c r="C17" s="1">
        <v>10</v>
      </c>
      <c r="D17" s="5" t="s">
        <v>74</v>
      </c>
      <c r="E17" s="5">
        <v>133109723.7649</v>
      </c>
      <c r="F17" s="5">
        <v>0</v>
      </c>
      <c r="G17" s="5">
        <v>29022006.063299999</v>
      </c>
      <c r="H17" s="6">
        <f t="shared" si="0"/>
        <v>162131729.82819998</v>
      </c>
      <c r="I17" s="12"/>
      <c r="J17" s="132"/>
      <c r="K17" s="130"/>
      <c r="L17" s="13">
        <v>35</v>
      </c>
      <c r="M17" s="5" t="s">
        <v>454</v>
      </c>
      <c r="N17" s="5">
        <v>119926370.8996</v>
      </c>
      <c r="O17" s="5">
        <v>0</v>
      </c>
      <c r="P17" s="5">
        <v>31747853.8303</v>
      </c>
      <c r="Q17" s="6">
        <f t="shared" si="1"/>
        <v>151674224.7299</v>
      </c>
    </row>
    <row r="18" spans="1:17" ht="24.95" customHeight="1">
      <c r="A18" s="133"/>
      <c r="B18" s="130"/>
      <c r="C18" s="1">
        <v>11</v>
      </c>
      <c r="D18" s="5" t="s">
        <v>75</v>
      </c>
      <c r="E18" s="5">
        <v>145566130.19499999</v>
      </c>
      <c r="F18" s="5">
        <v>0</v>
      </c>
      <c r="G18" s="5">
        <v>32767560.226399999</v>
      </c>
      <c r="H18" s="6">
        <f t="shared" si="0"/>
        <v>178333690.42139998</v>
      </c>
      <c r="I18" s="12"/>
      <c r="J18" s="132"/>
      <c r="K18" s="130"/>
      <c r="L18" s="13">
        <v>36</v>
      </c>
      <c r="M18" s="5" t="s">
        <v>455</v>
      </c>
      <c r="N18" s="5">
        <v>151788745.46830001</v>
      </c>
      <c r="O18" s="5">
        <v>0</v>
      </c>
      <c r="P18" s="5">
        <v>38394896.924900003</v>
      </c>
      <c r="Q18" s="6">
        <f t="shared" si="1"/>
        <v>190183642.39320001</v>
      </c>
    </row>
    <row r="19" spans="1:17" ht="24.95" customHeight="1">
      <c r="A19" s="133"/>
      <c r="B19" s="130"/>
      <c r="C19" s="1">
        <v>12</v>
      </c>
      <c r="D19" s="5" t="s">
        <v>76</v>
      </c>
      <c r="E19" s="5">
        <v>140154306.30450001</v>
      </c>
      <c r="F19" s="5">
        <v>0</v>
      </c>
      <c r="G19" s="5">
        <v>31267574.702399999</v>
      </c>
      <c r="H19" s="6">
        <f t="shared" si="0"/>
        <v>171421881.00690001</v>
      </c>
      <c r="I19" s="12"/>
      <c r="J19" s="132"/>
      <c r="K19" s="130"/>
      <c r="L19" s="13">
        <v>37</v>
      </c>
      <c r="M19" s="5" t="s">
        <v>456</v>
      </c>
      <c r="N19" s="5">
        <v>133294852.0971</v>
      </c>
      <c r="O19" s="5">
        <v>0</v>
      </c>
      <c r="P19" s="5">
        <v>35401158.178000003</v>
      </c>
      <c r="Q19" s="6">
        <f t="shared" si="1"/>
        <v>168696010.27509999</v>
      </c>
    </row>
    <row r="20" spans="1:17" ht="24.95" customHeight="1">
      <c r="A20" s="133"/>
      <c r="B20" s="130"/>
      <c r="C20" s="1">
        <v>13</v>
      </c>
      <c r="D20" s="5" t="s">
        <v>77</v>
      </c>
      <c r="E20" s="5">
        <v>107024919.7651</v>
      </c>
      <c r="F20" s="5">
        <v>0</v>
      </c>
      <c r="G20" s="5">
        <v>23211796.379000001</v>
      </c>
      <c r="H20" s="6">
        <f t="shared" si="0"/>
        <v>130236716.14410001</v>
      </c>
      <c r="I20" s="12"/>
      <c r="J20" s="132"/>
      <c r="K20" s="130"/>
      <c r="L20" s="13">
        <v>38</v>
      </c>
      <c r="M20" s="5" t="s">
        <v>457</v>
      </c>
      <c r="N20" s="5">
        <v>138607136.13299999</v>
      </c>
      <c r="O20" s="5">
        <v>0</v>
      </c>
      <c r="P20" s="5">
        <v>36496161.7214</v>
      </c>
      <c r="Q20" s="6">
        <f t="shared" si="1"/>
        <v>175103297.85439998</v>
      </c>
    </row>
    <row r="21" spans="1:17" ht="24.95" customHeight="1">
      <c r="A21" s="133"/>
      <c r="B21" s="130"/>
      <c r="C21" s="1">
        <v>14</v>
      </c>
      <c r="D21" s="5" t="s">
        <v>78</v>
      </c>
      <c r="E21" s="5">
        <v>101123930.6047</v>
      </c>
      <c r="F21" s="5">
        <v>0</v>
      </c>
      <c r="G21" s="5">
        <v>21815231.776000001</v>
      </c>
      <c r="H21" s="6">
        <f t="shared" si="0"/>
        <v>122939162.38069999</v>
      </c>
      <c r="I21" s="12"/>
      <c r="J21" s="132"/>
      <c r="K21" s="130"/>
      <c r="L21" s="13">
        <v>39</v>
      </c>
      <c r="M21" s="5" t="s">
        <v>458</v>
      </c>
      <c r="N21" s="5">
        <v>109118956.0379</v>
      </c>
      <c r="O21" s="5">
        <v>0</v>
      </c>
      <c r="P21" s="5">
        <v>29227123.218400002</v>
      </c>
      <c r="Q21" s="6">
        <f t="shared" si="1"/>
        <v>138346079.2563</v>
      </c>
    </row>
    <row r="22" spans="1:17" ht="24.95" customHeight="1">
      <c r="A22" s="133"/>
      <c r="B22" s="130"/>
      <c r="C22" s="1">
        <v>15</v>
      </c>
      <c r="D22" s="5" t="s">
        <v>79</v>
      </c>
      <c r="E22" s="5">
        <v>105299632.412</v>
      </c>
      <c r="F22" s="5">
        <v>0</v>
      </c>
      <c r="G22" s="5">
        <v>23560864.035599999</v>
      </c>
      <c r="H22" s="6">
        <f t="shared" si="0"/>
        <v>128860496.44760001</v>
      </c>
      <c r="I22" s="12"/>
      <c r="J22" s="132"/>
      <c r="K22" s="130"/>
      <c r="L22" s="13">
        <v>40</v>
      </c>
      <c r="M22" s="5" t="s">
        <v>459</v>
      </c>
      <c r="N22" s="5">
        <v>120307524.171</v>
      </c>
      <c r="O22" s="5">
        <v>0</v>
      </c>
      <c r="P22" s="5">
        <v>32751665.8737</v>
      </c>
      <c r="Q22" s="6">
        <f t="shared" si="1"/>
        <v>153059190.0447</v>
      </c>
    </row>
    <row r="23" spans="1:17" ht="24.95" customHeight="1">
      <c r="A23" s="133"/>
      <c r="B23" s="130"/>
      <c r="C23" s="1">
        <v>16</v>
      </c>
      <c r="D23" s="5" t="s">
        <v>80</v>
      </c>
      <c r="E23" s="5">
        <v>156967795.2667</v>
      </c>
      <c r="F23" s="5">
        <v>0</v>
      </c>
      <c r="G23" s="5">
        <v>31328016.263900001</v>
      </c>
      <c r="H23" s="6">
        <f t="shared" si="0"/>
        <v>188295811.53060001</v>
      </c>
      <c r="I23" s="12"/>
      <c r="J23" s="132"/>
      <c r="K23" s="130"/>
      <c r="L23" s="13">
        <v>41</v>
      </c>
      <c r="M23" s="5" t="s">
        <v>460</v>
      </c>
      <c r="N23" s="5">
        <v>148343449.92030001</v>
      </c>
      <c r="O23" s="5">
        <v>0</v>
      </c>
      <c r="P23" s="5">
        <v>37106162.889899999</v>
      </c>
      <c r="Q23" s="6">
        <f t="shared" si="1"/>
        <v>185449612.81020001</v>
      </c>
    </row>
    <row r="24" spans="1:17" ht="24.95" customHeight="1">
      <c r="A24" s="133"/>
      <c r="B24" s="131"/>
      <c r="C24" s="1">
        <v>17</v>
      </c>
      <c r="D24" s="5" t="s">
        <v>81</v>
      </c>
      <c r="E24" s="5">
        <v>135629383.19530001</v>
      </c>
      <c r="F24" s="5">
        <v>0</v>
      </c>
      <c r="G24" s="5">
        <v>26501510.632599998</v>
      </c>
      <c r="H24" s="6">
        <f t="shared" si="0"/>
        <v>162130893.82790002</v>
      </c>
      <c r="I24" s="12"/>
      <c r="J24" s="132"/>
      <c r="K24" s="130"/>
      <c r="L24" s="13">
        <v>42</v>
      </c>
      <c r="M24" s="5" t="s">
        <v>461</v>
      </c>
      <c r="N24" s="5">
        <v>173438961.69350001</v>
      </c>
      <c r="O24" s="5">
        <v>0</v>
      </c>
      <c r="P24" s="5">
        <v>45214915.772600003</v>
      </c>
      <c r="Q24" s="6">
        <f t="shared" si="1"/>
        <v>218653877.46610001</v>
      </c>
    </row>
    <row r="25" spans="1:17" ht="24.95" customHeight="1">
      <c r="A25" s="1"/>
      <c r="B25" s="116" t="s">
        <v>814</v>
      </c>
      <c r="C25" s="117"/>
      <c r="D25" s="118"/>
      <c r="E25" s="15">
        <v>2231166616.0447001</v>
      </c>
      <c r="F25" s="15">
        <v>0</v>
      </c>
      <c r="G25" s="15">
        <v>478647998.7227</v>
      </c>
      <c r="H25" s="8">
        <f t="shared" si="0"/>
        <v>2709814614.7674003</v>
      </c>
      <c r="I25" s="12"/>
      <c r="J25" s="132"/>
      <c r="K25" s="130"/>
      <c r="L25" s="13">
        <v>43</v>
      </c>
      <c r="M25" s="5" t="s">
        <v>462</v>
      </c>
      <c r="N25" s="5">
        <v>113186608.3584</v>
      </c>
      <c r="O25" s="5">
        <v>0</v>
      </c>
      <c r="P25" s="5">
        <v>31052893.4628</v>
      </c>
      <c r="Q25" s="6">
        <f t="shared" si="1"/>
        <v>144239501.82120001</v>
      </c>
    </row>
    <row r="26" spans="1:17" ht="24.95" customHeight="1">
      <c r="A26" s="133">
        <v>2</v>
      </c>
      <c r="B26" s="129" t="s">
        <v>27</v>
      </c>
      <c r="C26" s="1">
        <v>1</v>
      </c>
      <c r="D26" s="5" t="s">
        <v>82</v>
      </c>
      <c r="E26" s="5">
        <v>139092358.1279</v>
      </c>
      <c r="F26" s="5">
        <v>0</v>
      </c>
      <c r="G26" s="5">
        <v>28986404.517700002</v>
      </c>
      <c r="H26" s="6">
        <f t="shared" si="0"/>
        <v>168078762.64560002</v>
      </c>
      <c r="I26" s="12"/>
      <c r="J26" s="132"/>
      <c r="K26" s="131"/>
      <c r="L26" s="13">
        <v>44</v>
      </c>
      <c r="M26" s="5" t="s">
        <v>463</v>
      </c>
      <c r="N26" s="5">
        <v>133091695.4417</v>
      </c>
      <c r="O26" s="5">
        <v>0</v>
      </c>
      <c r="P26" s="5">
        <v>34369065.598499998</v>
      </c>
      <c r="Q26" s="6">
        <f t="shared" si="1"/>
        <v>167460761.0402</v>
      </c>
    </row>
    <row r="27" spans="1:17" ht="24.95" customHeight="1">
      <c r="A27" s="133"/>
      <c r="B27" s="130"/>
      <c r="C27" s="1">
        <v>2</v>
      </c>
      <c r="D27" s="5" t="s">
        <v>83</v>
      </c>
      <c r="E27" s="5">
        <v>169921816.11219999</v>
      </c>
      <c r="F27" s="5">
        <v>0</v>
      </c>
      <c r="G27" s="5">
        <v>30575994.068799999</v>
      </c>
      <c r="H27" s="6">
        <f t="shared" si="0"/>
        <v>200497810.18099999</v>
      </c>
      <c r="I27" s="12"/>
      <c r="J27" s="26"/>
      <c r="K27" s="116" t="s">
        <v>832</v>
      </c>
      <c r="L27" s="117"/>
      <c r="M27" s="118"/>
      <c r="N27" s="15">
        <v>6143301581.2188997</v>
      </c>
      <c r="O27" s="15">
        <v>0</v>
      </c>
      <c r="P27" s="15">
        <v>1584872592.7017002</v>
      </c>
      <c r="Q27" s="8">
        <f t="shared" si="1"/>
        <v>7728174173.9205999</v>
      </c>
    </row>
    <row r="28" spans="1:17" ht="24.95" customHeight="1">
      <c r="A28" s="133"/>
      <c r="B28" s="130"/>
      <c r="C28" s="1">
        <v>3</v>
      </c>
      <c r="D28" s="5" t="s">
        <v>84</v>
      </c>
      <c r="E28" s="5">
        <v>144688475.0988</v>
      </c>
      <c r="F28" s="5">
        <v>0</v>
      </c>
      <c r="G28" s="5">
        <v>28036037.396000002</v>
      </c>
      <c r="H28" s="6">
        <f t="shared" si="0"/>
        <v>172724512.4948</v>
      </c>
      <c r="I28" s="12"/>
      <c r="J28" s="134">
        <v>20</v>
      </c>
      <c r="K28" s="129" t="s">
        <v>45</v>
      </c>
      <c r="L28" s="13">
        <v>1</v>
      </c>
      <c r="M28" s="5" t="s">
        <v>464</v>
      </c>
      <c r="N28" s="5">
        <v>135240638.51350001</v>
      </c>
      <c r="O28" s="5">
        <v>0</v>
      </c>
      <c r="P28" s="5">
        <v>27046902.450599998</v>
      </c>
      <c r="Q28" s="6">
        <f t="shared" si="1"/>
        <v>162287540.9641</v>
      </c>
    </row>
    <row r="29" spans="1:17" ht="24.95" customHeight="1">
      <c r="A29" s="133"/>
      <c r="B29" s="130"/>
      <c r="C29" s="1">
        <v>4</v>
      </c>
      <c r="D29" s="5" t="s">
        <v>85</v>
      </c>
      <c r="E29" s="5">
        <v>126676844.7044</v>
      </c>
      <c r="F29" s="5">
        <v>0</v>
      </c>
      <c r="G29" s="5">
        <v>26031588.254999999</v>
      </c>
      <c r="H29" s="6">
        <f t="shared" si="0"/>
        <v>152708432.9594</v>
      </c>
      <c r="I29" s="12"/>
      <c r="J29" s="135"/>
      <c r="K29" s="130"/>
      <c r="L29" s="13">
        <v>2</v>
      </c>
      <c r="M29" s="5" t="s">
        <v>465</v>
      </c>
      <c r="N29" s="5">
        <v>139357549.2721</v>
      </c>
      <c r="O29" s="5">
        <v>0</v>
      </c>
      <c r="P29" s="5">
        <v>29116731.957800001</v>
      </c>
      <c r="Q29" s="6">
        <f t="shared" si="1"/>
        <v>168474281.2299</v>
      </c>
    </row>
    <row r="30" spans="1:17" ht="24.95" customHeight="1">
      <c r="A30" s="133"/>
      <c r="B30" s="130"/>
      <c r="C30" s="1">
        <v>5</v>
      </c>
      <c r="D30" s="5" t="s">
        <v>86</v>
      </c>
      <c r="E30" s="5">
        <v>125351277.26639999</v>
      </c>
      <c r="F30" s="5">
        <v>0</v>
      </c>
      <c r="G30" s="5">
        <v>26997830.105900001</v>
      </c>
      <c r="H30" s="6">
        <f t="shared" si="0"/>
        <v>152349107.3723</v>
      </c>
      <c r="I30" s="12"/>
      <c r="J30" s="135"/>
      <c r="K30" s="130"/>
      <c r="L30" s="13">
        <v>3</v>
      </c>
      <c r="M30" s="5" t="s">
        <v>466</v>
      </c>
      <c r="N30" s="5">
        <v>151607848.14019999</v>
      </c>
      <c r="O30" s="5">
        <v>0</v>
      </c>
      <c r="P30" s="5">
        <v>30551513.501400001</v>
      </c>
      <c r="Q30" s="6">
        <f t="shared" si="1"/>
        <v>182159361.64159998</v>
      </c>
    </row>
    <row r="31" spans="1:17" ht="24.95" customHeight="1">
      <c r="A31" s="133"/>
      <c r="B31" s="130"/>
      <c r="C31" s="1">
        <v>6</v>
      </c>
      <c r="D31" s="5" t="s">
        <v>87</v>
      </c>
      <c r="E31" s="5">
        <v>134018578.62639999</v>
      </c>
      <c r="F31" s="5">
        <v>0</v>
      </c>
      <c r="G31" s="5">
        <v>28841415.324299999</v>
      </c>
      <c r="H31" s="6">
        <f t="shared" si="0"/>
        <v>162859993.95069999</v>
      </c>
      <c r="I31" s="12"/>
      <c r="J31" s="135"/>
      <c r="K31" s="130"/>
      <c r="L31" s="13">
        <v>4</v>
      </c>
      <c r="M31" s="5" t="s">
        <v>467</v>
      </c>
      <c r="N31" s="5">
        <v>142147435.486</v>
      </c>
      <c r="O31" s="5">
        <v>0</v>
      </c>
      <c r="P31" s="5">
        <v>29872251.477299999</v>
      </c>
      <c r="Q31" s="6">
        <f t="shared" si="1"/>
        <v>172019686.96329999</v>
      </c>
    </row>
    <row r="32" spans="1:17" ht="24.95" customHeight="1">
      <c r="A32" s="133"/>
      <c r="B32" s="130"/>
      <c r="C32" s="1">
        <v>7</v>
      </c>
      <c r="D32" s="5" t="s">
        <v>88</v>
      </c>
      <c r="E32" s="5">
        <v>145978364.49090001</v>
      </c>
      <c r="F32" s="5">
        <v>0</v>
      </c>
      <c r="G32" s="5">
        <v>28332306.8792</v>
      </c>
      <c r="H32" s="6">
        <f t="shared" si="0"/>
        <v>174310671.37010002</v>
      </c>
      <c r="I32" s="12"/>
      <c r="J32" s="135"/>
      <c r="K32" s="130"/>
      <c r="L32" s="13">
        <v>5</v>
      </c>
      <c r="M32" s="5" t="s">
        <v>468</v>
      </c>
      <c r="N32" s="5">
        <v>132938868.28479999</v>
      </c>
      <c r="O32" s="5">
        <v>0</v>
      </c>
      <c r="P32" s="5">
        <v>27222406.4012</v>
      </c>
      <c r="Q32" s="6">
        <f t="shared" si="1"/>
        <v>160161274.68599999</v>
      </c>
    </row>
    <row r="33" spans="1:17" ht="24.95" customHeight="1">
      <c r="A33" s="133"/>
      <c r="B33" s="130"/>
      <c r="C33" s="1">
        <v>8</v>
      </c>
      <c r="D33" s="5" t="s">
        <v>89</v>
      </c>
      <c r="E33" s="5">
        <v>152705546.67269999</v>
      </c>
      <c r="F33" s="5">
        <v>0</v>
      </c>
      <c r="G33" s="5">
        <v>28293913.5526</v>
      </c>
      <c r="H33" s="6">
        <f t="shared" si="0"/>
        <v>180999460.22529998</v>
      </c>
      <c r="I33" s="12"/>
      <c r="J33" s="135"/>
      <c r="K33" s="130"/>
      <c r="L33" s="13">
        <v>6</v>
      </c>
      <c r="M33" s="5" t="s">
        <v>469</v>
      </c>
      <c r="N33" s="5">
        <v>124348986.4382</v>
      </c>
      <c r="O33" s="5">
        <v>0</v>
      </c>
      <c r="P33" s="5">
        <v>26355587.3913</v>
      </c>
      <c r="Q33" s="6">
        <f t="shared" si="1"/>
        <v>150704573.82949999</v>
      </c>
    </row>
    <row r="34" spans="1:17" ht="24.95" customHeight="1">
      <c r="A34" s="133"/>
      <c r="B34" s="130"/>
      <c r="C34" s="1">
        <v>9</v>
      </c>
      <c r="D34" s="5" t="s">
        <v>793</v>
      </c>
      <c r="E34" s="5">
        <v>132769875.0121</v>
      </c>
      <c r="F34" s="5">
        <v>0</v>
      </c>
      <c r="G34" s="5">
        <v>30044484.616900001</v>
      </c>
      <c r="H34" s="6">
        <f t="shared" si="0"/>
        <v>162814359.62900001</v>
      </c>
      <c r="I34" s="12"/>
      <c r="J34" s="135"/>
      <c r="K34" s="130"/>
      <c r="L34" s="13">
        <v>7</v>
      </c>
      <c r="M34" s="5" t="s">
        <v>470</v>
      </c>
      <c r="N34" s="5">
        <v>124755922.52770001</v>
      </c>
      <c r="O34" s="5">
        <v>0</v>
      </c>
      <c r="P34" s="5">
        <v>24949086.3838</v>
      </c>
      <c r="Q34" s="6">
        <f t="shared" si="1"/>
        <v>149705008.91150001</v>
      </c>
    </row>
    <row r="35" spans="1:17" ht="24.95" customHeight="1">
      <c r="A35" s="133"/>
      <c r="B35" s="130"/>
      <c r="C35" s="1">
        <v>10</v>
      </c>
      <c r="D35" s="5" t="s">
        <v>90</v>
      </c>
      <c r="E35" s="5">
        <v>118877962.6251</v>
      </c>
      <c r="F35" s="5">
        <v>0</v>
      </c>
      <c r="G35" s="5">
        <v>25020779.571699999</v>
      </c>
      <c r="H35" s="6">
        <f t="shared" si="0"/>
        <v>143898742.19679999</v>
      </c>
      <c r="I35" s="12"/>
      <c r="J35" s="135"/>
      <c r="K35" s="130"/>
      <c r="L35" s="13">
        <v>8</v>
      </c>
      <c r="M35" s="5" t="s">
        <v>471</v>
      </c>
      <c r="N35" s="5">
        <v>133576148.5573</v>
      </c>
      <c r="O35" s="5">
        <v>0</v>
      </c>
      <c r="P35" s="5">
        <v>26833357.945099998</v>
      </c>
      <c r="Q35" s="6">
        <f t="shared" si="1"/>
        <v>160409506.50240001</v>
      </c>
    </row>
    <row r="36" spans="1:17" ht="24.95" customHeight="1">
      <c r="A36" s="133"/>
      <c r="B36" s="130"/>
      <c r="C36" s="1">
        <v>11</v>
      </c>
      <c r="D36" s="5" t="s">
        <v>91</v>
      </c>
      <c r="E36" s="5">
        <v>120806591.0658</v>
      </c>
      <c r="F36" s="5">
        <v>0</v>
      </c>
      <c r="G36" s="5">
        <v>26315687.112500001</v>
      </c>
      <c r="H36" s="6">
        <f t="shared" si="0"/>
        <v>147122278.17829999</v>
      </c>
      <c r="I36" s="12"/>
      <c r="J36" s="135"/>
      <c r="K36" s="130"/>
      <c r="L36" s="13">
        <v>9</v>
      </c>
      <c r="M36" s="5" t="s">
        <v>472</v>
      </c>
      <c r="N36" s="5">
        <v>125288076.5</v>
      </c>
      <c r="O36" s="5">
        <v>0</v>
      </c>
      <c r="P36" s="5">
        <v>25655335.447500002</v>
      </c>
      <c r="Q36" s="6">
        <f t="shared" si="1"/>
        <v>150943411.94749999</v>
      </c>
    </row>
    <row r="37" spans="1:17" ht="24.95" customHeight="1">
      <c r="A37" s="133"/>
      <c r="B37" s="130"/>
      <c r="C37" s="1">
        <v>12</v>
      </c>
      <c r="D37" s="5" t="s">
        <v>92</v>
      </c>
      <c r="E37" s="5">
        <v>118277429.7624</v>
      </c>
      <c r="F37" s="5">
        <v>0</v>
      </c>
      <c r="G37" s="5">
        <v>24927412.645799998</v>
      </c>
      <c r="H37" s="6">
        <f t="shared" si="0"/>
        <v>143204842.4082</v>
      </c>
      <c r="I37" s="12"/>
      <c r="J37" s="135"/>
      <c r="K37" s="130"/>
      <c r="L37" s="13">
        <v>10</v>
      </c>
      <c r="M37" s="5" t="s">
        <v>473</v>
      </c>
      <c r="N37" s="5">
        <v>151059025.6717</v>
      </c>
      <c r="O37" s="5">
        <v>0</v>
      </c>
      <c r="P37" s="5">
        <v>31183151.337900002</v>
      </c>
      <c r="Q37" s="6">
        <f t="shared" si="1"/>
        <v>182242177.00960001</v>
      </c>
    </row>
    <row r="38" spans="1:17" ht="24.95" customHeight="1">
      <c r="A38" s="133"/>
      <c r="B38" s="130"/>
      <c r="C38" s="1">
        <v>13</v>
      </c>
      <c r="D38" s="5" t="s">
        <v>93</v>
      </c>
      <c r="E38" s="5">
        <v>137145222.63060001</v>
      </c>
      <c r="F38" s="5">
        <v>0</v>
      </c>
      <c r="G38" s="5">
        <v>27391758.571400002</v>
      </c>
      <c r="H38" s="6">
        <f t="shared" si="0"/>
        <v>164536981.20200002</v>
      </c>
      <c r="I38" s="12"/>
      <c r="J38" s="135"/>
      <c r="K38" s="130"/>
      <c r="L38" s="13">
        <v>11</v>
      </c>
      <c r="M38" s="5" t="s">
        <v>474</v>
      </c>
      <c r="N38" s="5">
        <v>124671598.00660001</v>
      </c>
      <c r="O38" s="5">
        <v>0</v>
      </c>
      <c r="P38" s="5">
        <v>25321378.181299999</v>
      </c>
      <c r="Q38" s="6">
        <f t="shared" si="1"/>
        <v>149992976.18790001</v>
      </c>
    </row>
    <row r="39" spans="1:17" ht="24.95" customHeight="1">
      <c r="A39" s="133"/>
      <c r="B39" s="130"/>
      <c r="C39" s="1">
        <v>14</v>
      </c>
      <c r="D39" s="5" t="s">
        <v>94</v>
      </c>
      <c r="E39" s="5">
        <v>132954171.1522</v>
      </c>
      <c r="F39" s="5">
        <v>0</v>
      </c>
      <c r="G39" s="5">
        <v>27519520.743900001</v>
      </c>
      <c r="H39" s="6">
        <f t="shared" si="0"/>
        <v>160473691.89609998</v>
      </c>
      <c r="I39" s="12"/>
      <c r="J39" s="135"/>
      <c r="K39" s="130"/>
      <c r="L39" s="13">
        <v>12</v>
      </c>
      <c r="M39" s="5" t="s">
        <v>475</v>
      </c>
      <c r="N39" s="5">
        <v>138469244.98230001</v>
      </c>
      <c r="O39" s="5">
        <v>0</v>
      </c>
      <c r="P39" s="5">
        <v>28240446.9056</v>
      </c>
      <c r="Q39" s="6">
        <f t="shared" si="1"/>
        <v>166709691.88790002</v>
      </c>
    </row>
    <row r="40" spans="1:17" ht="24.95" customHeight="1">
      <c r="A40" s="133"/>
      <c r="B40" s="130"/>
      <c r="C40" s="1">
        <v>15</v>
      </c>
      <c r="D40" s="5" t="s">
        <v>95</v>
      </c>
      <c r="E40" s="5">
        <v>126870269.2658</v>
      </c>
      <c r="F40" s="5">
        <v>0</v>
      </c>
      <c r="G40" s="5">
        <v>27270816.653000001</v>
      </c>
      <c r="H40" s="6">
        <f t="shared" si="0"/>
        <v>154141085.9188</v>
      </c>
      <c r="I40" s="12"/>
      <c r="J40" s="135"/>
      <c r="K40" s="130"/>
      <c r="L40" s="13">
        <v>13</v>
      </c>
      <c r="M40" s="5" t="s">
        <v>476</v>
      </c>
      <c r="N40" s="5">
        <v>150900085.60100001</v>
      </c>
      <c r="O40" s="5">
        <v>0</v>
      </c>
      <c r="P40" s="5">
        <v>29790526.0196</v>
      </c>
      <c r="Q40" s="6">
        <f t="shared" si="1"/>
        <v>180690611.62060001</v>
      </c>
    </row>
    <row r="41" spans="1:17" ht="24.95" customHeight="1">
      <c r="A41" s="133"/>
      <c r="B41" s="130"/>
      <c r="C41" s="1">
        <v>16</v>
      </c>
      <c r="D41" s="5" t="s">
        <v>96</v>
      </c>
      <c r="E41" s="5">
        <v>118195511.69310001</v>
      </c>
      <c r="F41" s="5">
        <v>0</v>
      </c>
      <c r="G41" s="5">
        <v>25969382.834600002</v>
      </c>
      <c r="H41" s="6">
        <f t="shared" si="0"/>
        <v>144164894.52770001</v>
      </c>
      <c r="I41" s="12"/>
      <c r="J41" s="135"/>
      <c r="K41" s="130"/>
      <c r="L41" s="13">
        <v>14</v>
      </c>
      <c r="M41" s="5" t="s">
        <v>477</v>
      </c>
      <c r="N41" s="5">
        <v>150547250.0722</v>
      </c>
      <c r="O41" s="5">
        <v>0</v>
      </c>
      <c r="P41" s="5">
        <v>31527103.804000001</v>
      </c>
      <c r="Q41" s="6">
        <f t="shared" si="1"/>
        <v>182074353.87619999</v>
      </c>
    </row>
    <row r="42" spans="1:17" ht="24.95" customHeight="1">
      <c r="A42" s="133"/>
      <c r="B42" s="130"/>
      <c r="C42" s="1">
        <v>17</v>
      </c>
      <c r="D42" s="5" t="s">
        <v>97</v>
      </c>
      <c r="E42" s="5">
        <v>112327933.6313</v>
      </c>
      <c r="F42" s="5">
        <v>0</v>
      </c>
      <c r="G42" s="5">
        <v>23722579.494399998</v>
      </c>
      <c r="H42" s="6">
        <f t="shared" si="0"/>
        <v>136050513.1257</v>
      </c>
      <c r="I42" s="12"/>
      <c r="J42" s="135"/>
      <c r="K42" s="130"/>
      <c r="L42" s="13">
        <v>15</v>
      </c>
      <c r="M42" s="5" t="s">
        <v>478</v>
      </c>
      <c r="N42" s="5">
        <v>131466197.90899999</v>
      </c>
      <c r="O42" s="5">
        <v>0</v>
      </c>
      <c r="P42" s="5">
        <v>28245268.1197</v>
      </c>
      <c r="Q42" s="6">
        <f t="shared" si="1"/>
        <v>159711466.02869999</v>
      </c>
    </row>
    <row r="43" spans="1:17" ht="24.95" customHeight="1">
      <c r="A43" s="133"/>
      <c r="B43" s="130"/>
      <c r="C43" s="1">
        <v>18</v>
      </c>
      <c r="D43" s="5" t="s">
        <v>98</v>
      </c>
      <c r="E43" s="5">
        <v>127249056.61480001</v>
      </c>
      <c r="F43" s="5">
        <v>0</v>
      </c>
      <c r="G43" s="5">
        <v>27153049.680399999</v>
      </c>
      <c r="H43" s="6">
        <f t="shared" si="0"/>
        <v>154402106.29519999</v>
      </c>
      <c r="I43" s="12"/>
      <c r="J43" s="135"/>
      <c r="K43" s="130"/>
      <c r="L43" s="13">
        <v>16</v>
      </c>
      <c r="M43" s="5" t="s">
        <v>479</v>
      </c>
      <c r="N43" s="5">
        <v>148106571.63519999</v>
      </c>
      <c r="O43" s="5">
        <v>0</v>
      </c>
      <c r="P43" s="5">
        <v>28244974.143199999</v>
      </c>
      <c r="Q43" s="6">
        <f t="shared" si="1"/>
        <v>176351545.7784</v>
      </c>
    </row>
    <row r="44" spans="1:17" ht="24.95" customHeight="1">
      <c r="A44" s="133"/>
      <c r="B44" s="130"/>
      <c r="C44" s="1">
        <v>19</v>
      </c>
      <c r="D44" s="5" t="s">
        <v>99</v>
      </c>
      <c r="E44" s="5">
        <v>160170666.27829999</v>
      </c>
      <c r="F44" s="5">
        <v>0</v>
      </c>
      <c r="G44" s="5">
        <v>29718170.7388</v>
      </c>
      <c r="H44" s="6">
        <f t="shared" si="0"/>
        <v>189888837.01709998</v>
      </c>
      <c r="I44" s="12"/>
      <c r="J44" s="135"/>
      <c r="K44" s="130"/>
      <c r="L44" s="13">
        <v>17</v>
      </c>
      <c r="M44" s="5" t="s">
        <v>480</v>
      </c>
      <c r="N44" s="5">
        <v>152888366.56990001</v>
      </c>
      <c r="O44" s="5">
        <v>0</v>
      </c>
      <c r="P44" s="5">
        <v>30193214.9837</v>
      </c>
      <c r="Q44" s="6">
        <f t="shared" si="1"/>
        <v>183081581.55360001</v>
      </c>
    </row>
    <row r="45" spans="1:17" ht="24.95" customHeight="1">
      <c r="A45" s="133"/>
      <c r="B45" s="130"/>
      <c r="C45" s="1">
        <v>20</v>
      </c>
      <c r="D45" s="5" t="s">
        <v>100</v>
      </c>
      <c r="E45" s="5">
        <v>137231161.60600001</v>
      </c>
      <c r="F45" s="5">
        <v>0</v>
      </c>
      <c r="G45" s="5">
        <v>21448201.161699999</v>
      </c>
      <c r="H45" s="6">
        <f t="shared" si="0"/>
        <v>158679362.76770002</v>
      </c>
      <c r="I45" s="12"/>
      <c r="J45" s="135"/>
      <c r="K45" s="130"/>
      <c r="L45" s="13">
        <v>18</v>
      </c>
      <c r="M45" s="5" t="s">
        <v>481</v>
      </c>
      <c r="N45" s="5">
        <v>146356201.04480001</v>
      </c>
      <c r="O45" s="5">
        <v>0</v>
      </c>
      <c r="P45" s="5">
        <v>29106501.576699998</v>
      </c>
      <c r="Q45" s="6">
        <f t="shared" si="1"/>
        <v>175462702.62150002</v>
      </c>
    </row>
    <row r="46" spans="1:17" ht="24.95" customHeight="1">
      <c r="A46" s="133"/>
      <c r="B46" s="130"/>
      <c r="C46" s="16">
        <v>21</v>
      </c>
      <c r="D46" s="5" t="s">
        <v>794</v>
      </c>
      <c r="E46" s="5">
        <v>132987349.1191</v>
      </c>
      <c r="F46" s="5">
        <v>0</v>
      </c>
      <c r="G46" s="5">
        <v>29830469.7491</v>
      </c>
      <c r="H46" s="6">
        <f t="shared" si="0"/>
        <v>162817818.8682</v>
      </c>
      <c r="I46" s="12"/>
      <c r="J46" s="135"/>
      <c r="K46" s="130"/>
      <c r="L46" s="13">
        <v>19</v>
      </c>
      <c r="M46" s="5" t="s">
        <v>482</v>
      </c>
      <c r="N46" s="5">
        <v>160496267.82620001</v>
      </c>
      <c r="O46" s="5">
        <v>0</v>
      </c>
      <c r="P46" s="5">
        <v>32712887.280400001</v>
      </c>
      <c r="Q46" s="6">
        <f t="shared" si="1"/>
        <v>193209155.10660002</v>
      </c>
    </row>
    <row r="47" spans="1:17" ht="24.95" customHeight="1">
      <c r="A47" s="1"/>
      <c r="B47" s="137" t="s">
        <v>815</v>
      </c>
      <c r="C47" s="137"/>
      <c r="D47" s="137"/>
      <c r="E47" s="15">
        <v>2814296461.5562997</v>
      </c>
      <c r="F47" s="15">
        <v>0</v>
      </c>
      <c r="G47" s="15">
        <v>572427803.67369998</v>
      </c>
      <c r="H47" s="8">
        <f t="shared" si="0"/>
        <v>3386724265.2299995</v>
      </c>
      <c r="I47" s="12"/>
      <c r="J47" s="135"/>
      <c r="K47" s="130"/>
      <c r="L47" s="13">
        <v>20</v>
      </c>
      <c r="M47" s="5" t="s">
        <v>483</v>
      </c>
      <c r="N47" s="5">
        <v>127806787.95829999</v>
      </c>
      <c r="O47" s="5">
        <v>0</v>
      </c>
      <c r="P47" s="5">
        <v>27168197.140799999</v>
      </c>
      <c r="Q47" s="6">
        <f t="shared" si="1"/>
        <v>154974985.09909999</v>
      </c>
    </row>
    <row r="48" spans="1:17" ht="24.95" customHeight="1">
      <c r="A48" s="133">
        <v>3</v>
      </c>
      <c r="B48" s="129" t="s">
        <v>28</v>
      </c>
      <c r="C48" s="17">
        <v>1</v>
      </c>
      <c r="D48" s="5" t="s">
        <v>101</v>
      </c>
      <c r="E48" s="5">
        <v>127699293.69149999</v>
      </c>
      <c r="F48" s="5">
        <v>0</v>
      </c>
      <c r="G48" s="5">
        <v>26411364.149900001</v>
      </c>
      <c r="H48" s="6">
        <f t="shared" si="0"/>
        <v>154110657.8414</v>
      </c>
      <c r="I48" s="12"/>
      <c r="J48" s="135"/>
      <c r="K48" s="130"/>
      <c r="L48" s="13">
        <v>21</v>
      </c>
      <c r="M48" s="5" t="s">
        <v>45</v>
      </c>
      <c r="N48" s="5">
        <v>176023724.80759999</v>
      </c>
      <c r="O48" s="5">
        <v>0</v>
      </c>
      <c r="P48" s="5">
        <v>36988481.012900002</v>
      </c>
      <c r="Q48" s="6">
        <f t="shared" si="1"/>
        <v>213012205.82049999</v>
      </c>
    </row>
    <row r="49" spans="1:17" ht="24.95" customHeight="1">
      <c r="A49" s="133"/>
      <c r="B49" s="130"/>
      <c r="C49" s="1">
        <v>2</v>
      </c>
      <c r="D49" s="5" t="s">
        <v>102</v>
      </c>
      <c r="E49" s="5">
        <v>99707414.353400007</v>
      </c>
      <c r="F49" s="5">
        <v>0</v>
      </c>
      <c r="G49" s="5">
        <v>21793170.243000001</v>
      </c>
      <c r="H49" s="6">
        <f t="shared" si="0"/>
        <v>121500584.59640001</v>
      </c>
      <c r="I49" s="12"/>
      <c r="J49" s="135"/>
      <c r="K49" s="130"/>
      <c r="L49" s="13">
        <v>22</v>
      </c>
      <c r="M49" s="5" t="s">
        <v>484</v>
      </c>
      <c r="N49" s="5">
        <v>123857858.6323</v>
      </c>
      <c r="O49" s="5">
        <v>0</v>
      </c>
      <c r="P49" s="5">
        <v>25177800.074900001</v>
      </c>
      <c r="Q49" s="6">
        <f t="shared" si="1"/>
        <v>149035658.70719999</v>
      </c>
    </row>
    <row r="50" spans="1:17" ht="24.95" customHeight="1">
      <c r="A50" s="133"/>
      <c r="B50" s="130"/>
      <c r="C50" s="1">
        <v>3</v>
      </c>
      <c r="D50" s="5" t="s">
        <v>103</v>
      </c>
      <c r="E50" s="5">
        <v>131642033.6983</v>
      </c>
      <c r="F50" s="5">
        <v>0</v>
      </c>
      <c r="G50" s="5">
        <v>28379066.2326</v>
      </c>
      <c r="H50" s="6">
        <f t="shared" si="0"/>
        <v>160021099.93090001</v>
      </c>
      <c r="I50" s="12"/>
      <c r="J50" s="135"/>
      <c r="K50" s="130"/>
      <c r="L50" s="13">
        <v>23</v>
      </c>
      <c r="M50" s="5" t="s">
        <v>485</v>
      </c>
      <c r="N50" s="5">
        <v>117012843.1855</v>
      </c>
      <c r="O50" s="5">
        <v>0</v>
      </c>
      <c r="P50" s="5">
        <v>24101023.072500002</v>
      </c>
      <c r="Q50" s="6">
        <f t="shared" si="1"/>
        <v>141113866.25799999</v>
      </c>
    </row>
    <row r="51" spans="1:17" ht="24.95" customHeight="1">
      <c r="A51" s="133"/>
      <c r="B51" s="130"/>
      <c r="C51" s="1">
        <v>4</v>
      </c>
      <c r="D51" s="5" t="s">
        <v>104</v>
      </c>
      <c r="E51" s="5">
        <v>100918571.1514</v>
      </c>
      <c r="F51" s="5">
        <v>0</v>
      </c>
      <c r="G51" s="5">
        <v>22619361.705200002</v>
      </c>
      <c r="H51" s="6">
        <f t="shared" si="0"/>
        <v>123537932.8566</v>
      </c>
      <c r="I51" s="12"/>
      <c r="J51" s="135"/>
      <c r="K51" s="130"/>
      <c r="L51" s="13">
        <v>24</v>
      </c>
      <c r="M51" s="5" t="s">
        <v>486</v>
      </c>
      <c r="N51" s="5">
        <v>142344369.84310001</v>
      </c>
      <c r="O51" s="5">
        <v>0</v>
      </c>
      <c r="P51" s="5">
        <v>30092910.213300001</v>
      </c>
      <c r="Q51" s="6">
        <f t="shared" si="1"/>
        <v>172437280.0564</v>
      </c>
    </row>
    <row r="52" spans="1:17" ht="24.95" customHeight="1">
      <c r="A52" s="133"/>
      <c r="B52" s="130"/>
      <c r="C52" s="1">
        <v>5</v>
      </c>
      <c r="D52" s="5" t="s">
        <v>105</v>
      </c>
      <c r="E52" s="5">
        <v>135617988.2669</v>
      </c>
      <c r="F52" s="5">
        <v>0</v>
      </c>
      <c r="G52" s="5">
        <v>29561498.3772</v>
      </c>
      <c r="H52" s="6">
        <f t="shared" si="0"/>
        <v>165179486.64410001</v>
      </c>
      <c r="I52" s="12"/>
      <c r="J52" s="135"/>
      <c r="K52" s="130"/>
      <c r="L52" s="13">
        <v>25</v>
      </c>
      <c r="M52" s="5" t="s">
        <v>487</v>
      </c>
      <c r="N52" s="5">
        <v>141649741.1241</v>
      </c>
      <c r="O52" s="5">
        <v>0</v>
      </c>
      <c r="P52" s="5">
        <v>29019425.747299999</v>
      </c>
      <c r="Q52" s="6">
        <f t="shared" si="1"/>
        <v>170669166.8714</v>
      </c>
    </row>
    <row r="53" spans="1:17" ht="24.95" customHeight="1">
      <c r="A53" s="133"/>
      <c r="B53" s="130"/>
      <c r="C53" s="1">
        <v>6</v>
      </c>
      <c r="D53" s="5" t="s">
        <v>106</v>
      </c>
      <c r="E53" s="5">
        <v>118206353.73010001</v>
      </c>
      <c r="F53" s="5">
        <v>0</v>
      </c>
      <c r="G53" s="5">
        <v>24431609.032200001</v>
      </c>
      <c r="H53" s="6">
        <f t="shared" si="0"/>
        <v>142637962.76230001</v>
      </c>
      <c r="I53" s="12"/>
      <c r="J53" s="135"/>
      <c r="K53" s="130"/>
      <c r="L53" s="13">
        <v>26</v>
      </c>
      <c r="M53" s="5" t="s">
        <v>488</v>
      </c>
      <c r="N53" s="5">
        <v>134364958.9883</v>
      </c>
      <c r="O53" s="5">
        <v>0</v>
      </c>
      <c r="P53" s="5">
        <v>28669358.570599999</v>
      </c>
      <c r="Q53" s="6">
        <f t="shared" si="1"/>
        <v>163034317.5589</v>
      </c>
    </row>
    <row r="54" spans="1:17" ht="24.95" customHeight="1">
      <c r="A54" s="133"/>
      <c r="B54" s="130"/>
      <c r="C54" s="1">
        <v>7</v>
      </c>
      <c r="D54" s="5" t="s">
        <v>107</v>
      </c>
      <c r="E54" s="5">
        <v>134066592.53470001</v>
      </c>
      <c r="F54" s="5">
        <v>0</v>
      </c>
      <c r="G54" s="5">
        <v>28186629.237399999</v>
      </c>
      <c r="H54" s="6">
        <f t="shared" si="0"/>
        <v>162253221.7721</v>
      </c>
      <c r="I54" s="12"/>
      <c r="J54" s="135"/>
      <c r="K54" s="130"/>
      <c r="L54" s="13">
        <v>27</v>
      </c>
      <c r="M54" s="5" t="s">
        <v>489</v>
      </c>
      <c r="N54" s="5">
        <v>137186928.5596</v>
      </c>
      <c r="O54" s="5">
        <v>0</v>
      </c>
      <c r="P54" s="5">
        <v>28444055.006499998</v>
      </c>
      <c r="Q54" s="6">
        <f t="shared" si="1"/>
        <v>165630983.5661</v>
      </c>
    </row>
    <row r="55" spans="1:17" ht="24.95" customHeight="1">
      <c r="A55" s="133"/>
      <c r="B55" s="130"/>
      <c r="C55" s="1">
        <v>8</v>
      </c>
      <c r="D55" s="5" t="s">
        <v>108</v>
      </c>
      <c r="E55" s="5">
        <v>107420731.0179</v>
      </c>
      <c r="F55" s="5">
        <v>0</v>
      </c>
      <c r="G55" s="5">
        <v>22665516.010499999</v>
      </c>
      <c r="H55" s="6">
        <f t="shared" si="0"/>
        <v>130086247.0284</v>
      </c>
      <c r="I55" s="12"/>
      <c r="J55" s="135"/>
      <c r="K55" s="130"/>
      <c r="L55" s="13">
        <v>28</v>
      </c>
      <c r="M55" s="5" t="s">
        <v>490</v>
      </c>
      <c r="N55" s="5">
        <v>115554550.2923</v>
      </c>
      <c r="O55" s="5">
        <v>0</v>
      </c>
      <c r="P55" s="5">
        <v>25045157.893100001</v>
      </c>
      <c r="Q55" s="6">
        <f t="shared" si="1"/>
        <v>140599708.18540001</v>
      </c>
    </row>
    <row r="56" spans="1:17" ht="24.95" customHeight="1">
      <c r="A56" s="133"/>
      <c r="B56" s="130"/>
      <c r="C56" s="1">
        <v>9</v>
      </c>
      <c r="D56" s="5" t="s">
        <v>109</v>
      </c>
      <c r="E56" s="5">
        <v>124665475.18260001</v>
      </c>
      <c r="F56" s="5">
        <v>0</v>
      </c>
      <c r="G56" s="5">
        <v>26294420.311500002</v>
      </c>
      <c r="H56" s="6">
        <f t="shared" si="0"/>
        <v>150959895.4941</v>
      </c>
      <c r="I56" s="12"/>
      <c r="J56" s="135"/>
      <c r="K56" s="130"/>
      <c r="L56" s="13">
        <v>29</v>
      </c>
      <c r="M56" s="5" t="s">
        <v>491</v>
      </c>
      <c r="N56" s="5">
        <v>138268330.26980001</v>
      </c>
      <c r="O56" s="5">
        <v>0</v>
      </c>
      <c r="P56" s="5">
        <v>28360565.690000001</v>
      </c>
      <c r="Q56" s="6">
        <f t="shared" si="1"/>
        <v>166628895.9598</v>
      </c>
    </row>
    <row r="57" spans="1:17" ht="24.95" customHeight="1">
      <c r="A57" s="133"/>
      <c r="B57" s="130"/>
      <c r="C57" s="1">
        <v>10</v>
      </c>
      <c r="D57" s="5" t="s">
        <v>110</v>
      </c>
      <c r="E57" s="5">
        <v>135630265.62810001</v>
      </c>
      <c r="F57" s="5">
        <v>0</v>
      </c>
      <c r="G57" s="5">
        <v>29383466.2289</v>
      </c>
      <c r="H57" s="6">
        <f t="shared" si="0"/>
        <v>165013731.85699999</v>
      </c>
      <c r="I57" s="12"/>
      <c r="J57" s="135"/>
      <c r="K57" s="130"/>
      <c r="L57" s="13">
        <v>30</v>
      </c>
      <c r="M57" s="5" t="s">
        <v>492</v>
      </c>
      <c r="N57" s="5">
        <v>124726356.156</v>
      </c>
      <c r="O57" s="5">
        <v>0</v>
      </c>
      <c r="P57" s="5">
        <v>27304014.268399999</v>
      </c>
      <c r="Q57" s="6">
        <f t="shared" si="1"/>
        <v>152030370.4244</v>
      </c>
    </row>
    <row r="58" spans="1:17" ht="24.95" customHeight="1">
      <c r="A58" s="133"/>
      <c r="B58" s="130"/>
      <c r="C58" s="1">
        <v>11</v>
      </c>
      <c r="D58" s="5" t="s">
        <v>111</v>
      </c>
      <c r="E58" s="5">
        <v>104384808.12100001</v>
      </c>
      <c r="F58" s="5">
        <v>0</v>
      </c>
      <c r="G58" s="5">
        <v>22521996.6994</v>
      </c>
      <c r="H58" s="6">
        <f t="shared" si="0"/>
        <v>126906804.8204</v>
      </c>
      <c r="I58" s="12"/>
      <c r="J58" s="135"/>
      <c r="K58" s="130"/>
      <c r="L58" s="13">
        <v>31</v>
      </c>
      <c r="M58" s="5" t="s">
        <v>493</v>
      </c>
      <c r="N58" s="5">
        <v>129227438.6432</v>
      </c>
      <c r="O58" s="5">
        <v>0</v>
      </c>
      <c r="P58" s="5">
        <v>26263690.347800002</v>
      </c>
      <c r="Q58" s="6">
        <f t="shared" si="1"/>
        <v>155491128.991</v>
      </c>
    </row>
    <row r="59" spans="1:17" ht="24.95" customHeight="1">
      <c r="A59" s="133"/>
      <c r="B59" s="130"/>
      <c r="C59" s="1">
        <v>12</v>
      </c>
      <c r="D59" s="5" t="s">
        <v>112</v>
      </c>
      <c r="E59" s="5">
        <v>123468470.7313</v>
      </c>
      <c r="F59" s="5">
        <v>0</v>
      </c>
      <c r="G59" s="5">
        <v>25988861.1719</v>
      </c>
      <c r="H59" s="6">
        <f t="shared" si="0"/>
        <v>149457331.9032</v>
      </c>
      <c r="I59" s="12"/>
      <c r="J59" s="135"/>
      <c r="K59" s="130"/>
      <c r="L59" s="13">
        <v>32</v>
      </c>
      <c r="M59" s="5" t="s">
        <v>494</v>
      </c>
      <c r="N59" s="5">
        <v>138658388.82269999</v>
      </c>
      <c r="O59" s="5">
        <v>0</v>
      </c>
      <c r="P59" s="5">
        <v>29069930.904300001</v>
      </c>
      <c r="Q59" s="6">
        <f t="shared" si="1"/>
        <v>167728319.727</v>
      </c>
    </row>
    <row r="60" spans="1:17" ht="24.95" customHeight="1">
      <c r="A60" s="133"/>
      <c r="B60" s="130"/>
      <c r="C60" s="1">
        <v>13</v>
      </c>
      <c r="D60" s="5" t="s">
        <v>113</v>
      </c>
      <c r="E60" s="5">
        <v>123503281.81649999</v>
      </c>
      <c r="F60" s="5">
        <v>0</v>
      </c>
      <c r="G60" s="5">
        <v>25995857.811799999</v>
      </c>
      <c r="H60" s="6">
        <f t="shared" si="0"/>
        <v>149499139.62829998</v>
      </c>
      <c r="I60" s="12"/>
      <c r="J60" s="135"/>
      <c r="K60" s="130"/>
      <c r="L60" s="13">
        <v>33</v>
      </c>
      <c r="M60" s="5" t="s">
        <v>495</v>
      </c>
      <c r="N60" s="5">
        <v>134386098.572</v>
      </c>
      <c r="O60" s="5">
        <v>0</v>
      </c>
      <c r="P60" s="5">
        <v>26336420.125700001</v>
      </c>
      <c r="Q60" s="6">
        <f t="shared" si="1"/>
        <v>160722518.69769999</v>
      </c>
    </row>
    <row r="61" spans="1:17" ht="24.95" customHeight="1">
      <c r="A61" s="133"/>
      <c r="B61" s="130"/>
      <c r="C61" s="1">
        <v>14</v>
      </c>
      <c r="D61" s="5" t="s">
        <v>114</v>
      </c>
      <c r="E61" s="5">
        <v>127375262.7492</v>
      </c>
      <c r="F61" s="5">
        <v>0</v>
      </c>
      <c r="G61" s="5">
        <v>26645780.984499998</v>
      </c>
      <c r="H61" s="6">
        <f t="shared" si="0"/>
        <v>154021043.73370001</v>
      </c>
      <c r="I61" s="12"/>
      <c r="J61" s="136"/>
      <c r="K61" s="131"/>
      <c r="L61" s="13">
        <v>34</v>
      </c>
      <c r="M61" s="5" t="s">
        <v>496</v>
      </c>
      <c r="N61" s="5">
        <v>131709402.6759</v>
      </c>
      <c r="O61" s="5">
        <v>0</v>
      </c>
      <c r="P61" s="5">
        <v>27362750.7665</v>
      </c>
      <c r="Q61" s="6">
        <f t="shared" si="1"/>
        <v>159072153.44240001</v>
      </c>
    </row>
    <row r="62" spans="1:17" ht="24.95" customHeight="1">
      <c r="A62" s="133"/>
      <c r="B62" s="130"/>
      <c r="C62" s="1">
        <v>15</v>
      </c>
      <c r="D62" s="5" t="s">
        <v>115</v>
      </c>
      <c r="E62" s="5">
        <v>116369785.15449999</v>
      </c>
      <c r="F62" s="5">
        <v>0</v>
      </c>
      <c r="G62" s="5">
        <v>24065784.716899998</v>
      </c>
      <c r="H62" s="6">
        <f t="shared" si="0"/>
        <v>140435569.8714</v>
      </c>
      <c r="I62" s="12"/>
      <c r="J62" s="19"/>
      <c r="K62" s="116" t="s">
        <v>833</v>
      </c>
      <c r="L62" s="117"/>
      <c r="M62" s="118"/>
      <c r="N62" s="15">
        <v>4677000061.5693998</v>
      </c>
      <c r="O62" s="15">
        <v>0</v>
      </c>
      <c r="P62" s="15">
        <v>961572406.14270008</v>
      </c>
      <c r="Q62" s="8">
        <f t="shared" si="1"/>
        <v>5638572467.7121</v>
      </c>
    </row>
    <row r="63" spans="1:17" ht="24.95" customHeight="1">
      <c r="A63" s="133"/>
      <c r="B63" s="130"/>
      <c r="C63" s="1">
        <v>16</v>
      </c>
      <c r="D63" s="5" t="s">
        <v>116</v>
      </c>
      <c r="E63" s="5">
        <v>118819412.8633</v>
      </c>
      <c r="F63" s="5">
        <v>0</v>
      </c>
      <c r="G63" s="5">
        <v>25702469.298</v>
      </c>
      <c r="H63" s="6">
        <f t="shared" si="0"/>
        <v>144521882.1613</v>
      </c>
      <c r="I63" s="12"/>
      <c r="J63" s="134">
        <v>21</v>
      </c>
      <c r="K63" s="129" t="s">
        <v>46</v>
      </c>
      <c r="L63" s="13">
        <v>1</v>
      </c>
      <c r="M63" s="5" t="s">
        <v>497</v>
      </c>
      <c r="N63" s="5">
        <v>105454956.49779999</v>
      </c>
      <c r="O63" s="5">
        <v>0</v>
      </c>
      <c r="P63" s="5">
        <v>22175313.1774</v>
      </c>
      <c r="Q63" s="6">
        <f t="shared" si="1"/>
        <v>127630269.67519999</v>
      </c>
    </row>
    <row r="64" spans="1:17" ht="24.95" customHeight="1">
      <c r="A64" s="133"/>
      <c r="B64" s="130"/>
      <c r="C64" s="1">
        <v>17</v>
      </c>
      <c r="D64" s="5" t="s">
        <v>117</v>
      </c>
      <c r="E64" s="5">
        <v>110910858.9602</v>
      </c>
      <c r="F64" s="5">
        <v>0</v>
      </c>
      <c r="G64" s="5">
        <v>24348942.8497</v>
      </c>
      <c r="H64" s="6">
        <f t="shared" si="0"/>
        <v>135259801.80989999</v>
      </c>
      <c r="I64" s="12"/>
      <c r="J64" s="135"/>
      <c r="K64" s="130"/>
      <c r="L64" s="13">
        <v>2</v>
      </c>
      <c r="M64" s="5" t="s">
        <v>498</v>
      </c>
      <c r="N64" s="5">
        <v>172309222.95840001</v>
      </c>
      <c r="O64" s="5">
        <v>0</v>
      </c>
      <c r="P64" s="5">
        <v>29116509.124699999</v>
      </c>
      <c r="Q64" s="6">
        <f t="shared" si="1"/>
        <v>201425732.08310002</v>
      </c>
    </row>
    <row r="65" spans="1:17" ht="24.95" customHeight="1">
      <c r="A65" s="133"/>
      <c r="B65" s="130"/>
      <c r="C65" s="1">
        <v>18</v>
      </c>
      <c r="D65" s="5" t="s">
        <v>118</v>
      </c>
      <c r="E65" s="5">
        <v>137796161.24020001</v>
      </c>
      <c r="F65" s="5">
        <v>0</v>
      </c>
      <c r="G65" s="5">
        <v>28701205.6448</v>
      </c>
      <c r="H65" s="6">
        <f t="shared" si="0"/>
        <v>166497366.88500002</v>
      </c>
      <c r="I65" s="12"/>
      <c r="J65" s="135"/>
      <c r="K65" s="130"/>
      <c r="L65" s="13">
        <v>3</v>
      </c>
      <c r="M65" s="5" t="s">
        <v>499</v>
      </c>
      <c r="N65" s="5">
        <v>145134637.70370001</v>
      </c>
      <c r="O65" s="5">
        <v>0</v>
      </c>
      <c r="P65" s="5">
        <v>29789950.414700001</v>
      </c>
      <c r="Q65" s="6">
        <f t="shared" si="1"/>
        <v>174924588.11840001</v>
      </c>
    </row>
    <row r="66" spans="1:17" ht="24.95" customHeight="1">
      <c r="A66" s="133"/>
      <c r="B66" s="130"/>
      <c r="C66" s="1">
        <v>19</v>
      </c>
      <c r="D66" s="5" t="s">
        <v>119</v>
      </c>
      <c r="E66" s="5">
        <v>114980694.16869999</v>
      </c>
      <c r="F66" s="5">
        <v>0</v>
      </c>
      <c r="G66" s="5">
        <v>24619342.403900001</v>
      </c>
      <c r="H66" s="6">
        <f t="shared" si="0"/>
        <v>139600036.57260001</v>
      </c>
      <c r="I66" s="12"/>
      <c r="J66" s="135"/>
      <c r="K66" s="130"/>
      <c r="L66" s="13">
        <v>4</v>
      </c>
      <c r="M66" s="5" t="s">
        <v>500</v>
      </c>
      <c r="N66" s="5">
        <v>119833085.04279999</v>
      </c>
      <c r="O66" s="5">
        <v>0</v>
      </c>
      <c r="P66" s="5">
        <v>25192334.8605</v>
      </c>
      <c r="Q66" s="6">
        <f t="shared" si="1"/>
        <v>145025419.90329999</v>
      </c>
    </row>
    <row r="67" spans="1:17" ht="24.95" customHeight="1">
      <c r="A67" s="133"/>
      <c r="B67" s="130"/>
      <c r="C67" s="1">
        <v>20</v>
      </c>
      <c r="D67" s="5" t="s">
        <v>120</v>
      </c>
      <c r="E67" s="5">
        <v>120978861.2886</v>
      </c>
      <c r="F67" s="5">
        <v>0</v>
      </c>
      <c r="G67" s="5">
        <v>25772906.0594</v>
      </c>
      <c r="H67" s="6">
        <f t="shared" si="0"/>
        <v>146751767.34799999</v>
      </c>
      <c r="I67" s="12"/>
      <c r="J67" s="135"/>
      <c r="K67" s="130"/>
      <c r="L67" s="13">
        <v>5</v>
      </c>
      <c r="M67" s="5" t="s">
        <v>501</v>
      </c>
      <c r="N67" s="5">
        <v>159594309.64950001</v>
      </c>
      <c r="O67" s="5">
        <v>0</v>
      </c>
      <c r="P67" s="5">
        <v>32278931.5682</v>
      </c>
      <c r="Q67" s="6">
        <f t="shared" si="1"/>
        <v>191873241.2177</v>
      </c>
    </row>
    <row r="68" spans="1:17" ht="24.95" customHeight="1">
      <c r="A68" s="133"/>
      <c r="B68" s="130"/>
      <c r="C68" s="1">
        <v>21</v>
      </c>
      <c r="D68" s="5" t="s">
        <v>121</v>
      </c>
      <c r="E68" s="5">
        <v>125835587.183</v>
      </c>
      <c r="F68" s="5">
        <v>0</v>
      </c>
      <c r="G68" s="5">
        <v>26951751.691100001</v>
      </c>
      <c r="H68" s="6">
        <f t="shared" si="0"/>
        <v>152787338.8741</v>
      </c>
      <c r="I68" s="12"/>
      <c r="J68" s="135"/>
      <c r="K68" s="130"/>
      <c r="L68" s="13">
        <v>6</v>
      </c>
      <c r="M68" s="5" t="s">
        <v>502</v>
      </c>
      <c r="N68" s="5">
        <v>195253983.59619999</v>
      </c>
      <c r="O68" s="5">
        <v>0</v>
      </c>
      <c r="P68" s="5">
        <v>34078243.930699997</v>
      </c>
      <c r="Q68" s="6">
        <f t="shared" si="1"/>
        <v>229332227.52689999</v>
      </c>
    </row>
    <row r="69" spans="1:17" ht="24.95" customHeight="1">
      <c r="A69" s="133"/>
      <c r="B69" s="130"/>
      <c r="C69" s="1">
        <v>22</v>
      </c>
      <c r="D69" s="5" t="s">
        <v>122</v>
      </c>
      <c r="E69" s="5">
        <v>108158980.6963</v>
      </c>
      <c r="F69" s="5">
        <v>0</v>
      </c>
      <c r="G69" s="5">
        <v>24351588.637899999</v>
      </c>
      <c r="H69" s="6">
        <f t="shared" si="0"/>
        <v>132510569.33419999</v>
      </c>
      <c r="I69" s="12"/>
      <c r="J69" s="135"/>
      <c r="K69" s="130"/>
      <c r="L69" s="13">
        <v>7</v>
      </c>
      <c r="M69" s="5" t="s">
        <v>503</v>
      </c>
      <c r="N69" s="5">
        <v>133021135.73540001</v>
      </c>
      <c r="O69" s="5">
        <v>0</v>
      </c>
      <c r="P69" s="5">
        <v>25437746.414900001</v>
      </c>
      <c r="Q69" s="6">
        <f t="shared" si="1"/>
        <v>158458882.1503</v>
      </c>
    </row>
    <row r="70" spans="1:17" ht="24.95" customHeight="1">
      <c r="A70" s="133"/>
      <c r="B70" s="130"/>
      <c r="C70" s="1">
        <v>23</v>
      </c>
      <c r="D70" s="5" t="s">
        <v>123</v>
      </c>
      <c r="E70" s="5">
        <v>112939016.27</v>
      </c>
      <c r="F70" s="5">
        <v>0</v>
      </c>
      <c r="G70" s="5">
        <v>25487278.524300002</v>
      </c>
      <c r="H70" s="6">
        <f t="shared" si="0"/>
        <v>138426294.79429999</v>
      </c>
      <c r="I70" s="12"/>
      <c r="J70" s="135"/>
      <c r="K70" s="130"/>
      <c r="L70" s="13">
        <v>8</v>
      </c>
      <c r="M70" s="5" t="s">
        <v>504</v>
      </c>
      <c r="N70" s="5">
        <v>141315637.50940001</v>
      </c>
      <c r="O70" s="5">
        <v>0</v>
      </c>
      <c r="P70" s="5">
        <v>26778984.646899998</v>
      </c>
      <c r="Q70" s="6">
        <f t="shared" si="1"/>
        <v>168094622.15630001</v>
      </c>
    </row>
    <row r="71" spans="1:17" ht="24.95" customHeight="1">
      <c r="A71" s="133"/>
      <c r="B71" s="130"/>
      <c r="C71" s="1">
        <v>24</v>
      </c>
      <c r="D71" s="5" t="s">
        <v>124</v>
      </c>
      <c r="E71" s="5">
        <v>115681316.23639999</v>
      </c>
      <c r="F71" s="5">
        <v>0</v>
      </c>
      <c r="G71" s="5">
        <v>23375821.949499998</v>
      </c>
      <c r="H71" s="6">
        <f t="shared" si="0"/>
        <v>139057138.1859</v>
      </c>
      <c r="I71" s="12"/>
      <c r="J71" s="135"/>
      <c r="K71" s="130"/>
      <c r="L71" s="13">
        <v>9</v>
      </c>
      <c r="M71" s="5" t="s">
        <v>505</v>
      </c>
      <c r="N71" s="5">
        <v>175558381.54010001</v>
      </c>
      <c r="O71" s="5">
        <v>0</v>
      </c>
      <c r="P71" s="5">
        <v>33889099.472000003</v>
      </c>
      <c r="Q71" s="6">
        <f t="shared" si="1"/>
        <v>209447481.01210001</v>
      </c>
    </row>
    <row r="72" spans="1:17" ht="24.95" customHeight="1">
      <c r="A72" s="133"/>
      <c r="B72" s="130"/>
      <c r="C72" s="1">
        <v>25</v>
      </c>
      <c r="D72" s="5" t="s">
        <v>125</v>
      </c>
      <c r="E72" s="5">
        <v>136298216.96259999</v>
      </c>
      <c r="F72" s="5">
        <v>0</v>
      </c>
      <c r="G72" s="5">
        <v>28384769.375999998</v>
      </c>
      <c r="H72" s="6">
        <f t="shared" si="0"/>
        <v>164682986.33859998</v>
      </c>
      <c r="I72" s="12"/>
      <c r="J72" s="135"/>
      <c r="K72" s="130"/>
      <c r="L72" s="13">
        <v>10</v>
      </c>
      <c r="M72" s="5" t="s">
        <v>506</v>
      </c>
      <c r="N72" s="5">
        <v>122242593.5835</v>
      </c>
      <c r="O72" s="5">
        <v>0</v>
      </c>
      <c r="P72" s="5">
        <v>25423106.3869</v>
      </c>
      <c r="Q72" s="6">
        <f t="shared" si="1"/>
        <v>147665699.97040001</v>
      </c>
    </row>
    <row r="73" spans="1:17" ht="24.95" customHeight="1">
      <c r="A73" s="133"/>
      <c r="B73" s="130"/>
      <c r="C73" s="1">
        <v>26</v>
      </c>
      <c r="D73" s="5" t="s">
        <v>126</v>
      </c>
      <c r="E73" s="5">
        <v>101529456.1384</v>
      </c>
      <c r="F73" s="5">
        <v>0</v>
      </c>
      <c r="G73" s="5">
        <v>21366022.436799999</v>
      </c>
      <c r="H73" s="6">
        <f t="shared" ref="H73:H136" si="2">E73++F73+G73</f>
        <v>122895478.57520001</v>
      </c>
      <c r="I73" s="12"/>
      <c r="J73" s="135"/>
      <c r="K73" s="130"/>
      <c r="L73" s="13">
        <v>11</v>
      </c>
      <c r="M73" s="5" t="s">
        <v>507</v>
      </c>
      <c r="N73" s="5">
        <v>129120082.30230001</v>
      </c>
      <c r="O73" s="5">
        <v>0</v>
      </c>
      <c r="P73" s="5">
        <v>27175617.695799999</v>
      </c>
      <c r="Q73" s="6">
        <f t="shared" ref="Q73:Q136" si="3">N73+O73+P73</f>
        <v>156295699.99810001</v>
      </c>
    </row>
    <row r="74" spans="1:17" ht="24.95" customHeight="1">
      <c r="A74" s="133"/>
      <c r="B74" s="130"/>
      <c r="C74" s="1">
        <v>27</v>
      </c>
      <c r="D74" s="5" t="s">
        <v>127</v>
      </c>
      <c r="E74" s="5">
        <v>124577471.80779999</v>
      </c>
      <c r="F74" s="5">
        <v>0</v>
      </c>
      <c r="G74" s="5">
        <v>25702469.298</v>
      </c>
      <c r="H74" s="6">
        <f t="shared" si="2"/>
        <v>150279941.1058</v>
      </c>
      <c r="I74" s="12"/>
      <c r="J74" s="135"/>
      <c r="K74" s="130"/>
      <c r="L74" s="13">
        <v>12</v>
      </c>
      <c r="M74" s="5" t="s">
        <v>508</v>
      </c>
      <c r="N74" s="5">
        <v>142447516.75940001</v>
      </c>
      <c r="O74" s="5">
        <v>0</v>
      </c>
      <c r="P74" s="5">
        <v>29664598.849300001</v>
      </c>
      <c r="Q74" s="6">
        <f t="shared" si="3"/>
        <v>172112115.60870001</v>
      </c>
    </row>
    <row r="75" spans="1:17" ht="24.95" customHeight="1">
      <c r="A75" s="133"/>
      <c r="B75" s="130"/>
      <c r="C75" s="1">
        <v>28</v>
      </c>
      <c r="D75" s="5" t="s">
        <v>128</v>
      </c>
      <c r="E75" s="5">
        <v>101565612.0191</v>
      </c>
      <c r="F75" s="5">
        <v>0</v>
      </c>
      <c r="G75" s="5">
        <v>21978845.779399998</v>
      </c>
      <c r="H75" s="6">
        <f t="shared" si="2"/>
        <v>123544457.7985</v>
      </c>
      <c r="I75" s="12"/>
      <c r="J75" s="135"/>
      <c r="K75" s="130"/>
      <c r="L75" s="13">
        <v>13</v>
      </c>
      <c r="M75" s="5" t="s">
        <v>509</v>
      </c>
      <c r="N75" s="5">
        <v>118547449.0193</v>
      </c>
      <c r="O75" s="5">
        <v>0</v>
      </c>
      <c r="P75" s="5">
        <v>23317705.727200001</v>
      </c>
      <c r="Q75" s="6">
        <f t="shared" si="3"/>
        <v>141865154.74650002</v>
      </c>
    </row>
    <row r="76" spans="1:17" ht="24.95" customHeight="1">
      <c r="A76" s="133"/>
      <c r="B76" s="130"/>
      <c r="C76" s="1">
        <v>29</v>
      </c>
      <c r="D76" s="5" t="s">
        <v>129</v>
      </c>
      <c r="E76" s="5">
        <v>132457863.12369999</v>
      </c>
      <c r="F76" s="5">
        <v>0</v>
      </c>
      <c r="G76" s="5">
        <v>25189010.001200002</v>
      </c>
      <c r="H76" s="6">
        <f t="shared" si="2"/>
        <v>157646873.12489998</v>
      </c>
      <c r="I76" s="12"/>
      <c r="J76" s="135"/>
      <c r="K76" s="130"/>
      <c r="L76" s="13">
        <v>14</v>
      </c>
      <c r="M76" s="5" t="s">
        <v>510</v>
      </c>
      <c r="N76" s="5">
        <v>136040945.1837</v>
      </c>
      <c r="O76" s="5">
        <v>0</v>
      </c>
      <c r="P76" s="5">
        <v>27386457.617800001</v>
      </c>
      <c r="Q76" s="6">
        <f t="shared" si="3"/>
        <v>163427402.80149999</v>
      </c>
    </row>
    <row r="77" spans="1:17" ht="24.95" customHeight="1">
      <c r="A77" s="133"/>
      <c r="B77" s="130"/>
      <c r="C77" s="1">
        <v>30</v>
      </c>
      <c r="D77" s="5" t="s">
        <v>130</v>
      </c>
      <c r="E77" s="5">
        <v>109602360.977</v>
      </c>
      <c r="F77" s="5">
        <v>0</v>
      </c>
      <c r="G77" s="5">
        <v>22417341.077199999</v>
      </c>
      <c r="H77" s="6">
        <f t="shared" si="2"/>
        <v>132019702.05419999</v>
      </c>
      <c r="I77" s="12"/>
      <c r="J77" s="135"/>
      <c r="K77" s="130"/>
      <c r="L77" s="13">
        <v>15</v>
      </c>
      <c r="M77" s="5" t="s">
        <v>511</v>
      </c>
      <c r="N77" s="5">
        <v>157386492.14300001</v>
      </c>
      <c r="O77" s="5">
        <v>0</v>
      </c>
      <c r="P77" s="5">
        <v>28625921.196899999</v>
      </c>
      <c r="Q77" s="6">
        <f t="shared" si="3"/>
        <v>186012413.33990002</v>
      </c>
    </row>
    <row r="78" spans="1:17" ht="24.95" customHeight="1">
      <c r="A78" s="133"/>
      <c r="B78" s="131"/>
      <c r="C78" s="1">
        <v>31</v>
      </c>
      <c r="D78" s="5" t="s">
        <v>131</v>
      </c>
      <c r="E78" s="5">
        <v>165669313.22319999</v>
      </c>
      <c r="F78" s="5">
        <v>0</v>
      </c>
      <c r="G78" s="5">
        <v>36434962.146499999</v>
      </c>
      <c r="H78" s="6">
        <f t="shared" si="2"/>
        <v>202104275.36969998</v>
      </c>
      <c r="I78" s="12"/>
      <c r="J78" s="135"/>
      <c r="K78" s="130"/>
      <c r="L78" s="13">
        <v>16</v>
      </c>
      <c r="M78" s="5" t="s">
        <v>512</v>
      </c>
      <c r="N78" s="5">
        <v>126097080.1706</v>
      </c>
      <c r="O78" s="5">
        <v>0</v>
      </c>
      <c r="P78" s="5">
        <v>25632064.8594</v>
      </c>
      <c r="Q78" s="6">
        <f t="shared" si="3"/>
        <v>151729145.03</v>
      </c>
    </row>
    <row r="79" spans="1:17" ht="24.95" customHeight="1">
      <c r="A79" s="1"/>
      <c r="B79" s="116" t="s">
        <v>816</v>
      </c>
      <c r="C79" s="117"/>
      <c r="D79" s="118"/>
      <c r="E79" s="15">
        <v>3748477510.9859009</v>
      </c>
      <c r="F79" s="15">
        <v>0</v>
      </c>
      <c r="G79" s="15">
        <v>795729110.08660007</v>
      </c>
      <c r="H79" s="6">
        <f t="shared" si="2"/>
        <v>4544206621.0725012</v>
      </c>
      <c r="I79" s="12"/>
      <c r="J79" s="135"/>
      <c r="K79" s="130"/>
      <c r="L79" s="13">
        <v>17</v>
      </c>
      <c r="M79" s="5" t="s">
        <v>513</v>
      </c>
      <c r="N79" s="5">
        <v>124264740.2467</v>
      </c>
      <c r="O79" s="5">
        <v>0</v>
      </c>
      <c r="P79" s="5">
        <v>23584283.587299999</v>
      </c>
      <c r="Q79" s="6">
        <f t="shared" si="3"/>
        <v>147849023.83399999</v>
      </c>
    </row>
    <row r="80" spans="1:17" ht="24.95" customHeight="1">
      <c r="A80" s="133">
        <v>4</v>
      </c>
      <c r="B80" s="129" t="s">
        <v>29</v>
      </c>
      <c r="C80" s="1">
        <v>1</v>
      </c>
      <c r="D80" s="5" t="s">
        <v>132</v>
      </c>
      <c r="E80" s="5">
        <v>186341151.50209999</v>
      </c>
      <c r="F80" s="5">
        <v>0</v>
      </c>
      <c r="G80" s="5">
        <v>40609408.933600001</v>
      </c>
      <c r="H80" s="6">
        <f t="shared" si="2"/>
        <v>226950560.4357</v>
      </c>
      <c r="I80" s="12"/>
      <c r="J80" s="135"/>
      <c r="K80" s="130"/>
      <c r="L80" s="13">
        <v>18</v>
      </c>
      <c r="M80" s="5" t="s">
        <v>514</v>
      </c>
      <c r="N80" s="5">
        <v>128955646.87109999</v>
      </c>
      <c r="O80" s="5">
        <v>0</v>
      </c>
      <c r="P80" s="5">
        <v>25771997.657600001</v>
      </c>
      <c r="Q80" s="6">
        <f t="shared" si="3"/>
        <v>154727644.52869999</v>
      </c>
    </row>
    <row r="81" spans="1:17" ht="24.95" customHeight="1">
      <c r="A81" s="133"/>
      <c r="B81" s="130"/>
      <c r="C81" s="1">
        <v>2</v>
      </c>
      <c r="D81" s="5" t="s">
        <v>133</v>
      </c>
      <c r="E81" s="5">
        <v>122548546.68719999</v>
      </c>
      <c r="F81" s="5">
        <v>0</v>
      </c>
      <c r="G81" s="5">
        <v>27860178.7278</v>
      </c>
      <c r="H81" s="6">
        <f t="shared" si="2"/>
        <v>150408725.41499999</v>
      </c>
      <c r="I81" s="12"/>
      <c r="J81" s="135"/>
      <c r="K81" s="130"/>
      <c r="L81" s="13">
        <v>19</v>
      </c>
      <c r="M81" s="5" t="s">
        <v>515</v>
      </c>
      <c r="N81" s="5">
        <v>156019081.1769</v>
      </c>
      <c r="O81" s="5">
        <v>0</v>
      </c>
      <c r="P81" s="5">
        <v>27129228.209399998</v>
      </c>
      <c r="Q81" s="6">
        <f t="shared" si="3"/>
        <v>183148309.3863</v>
      </c>
    </row>
    <row r="82" spans="1:17" ht="24.95" customHeight="1">
      <c r="A82" s="133"/>
      <c r="B82" s="130"/>
      <c r="C82" s="1">
        <v>3</v>
      </c>
      <c r="D82" s="5" t="s">
        <v>134</v>
      </c>
      <c r="E82" s="5">
        <v>126067798.7898</v>
      </c>
      <c r="F82" s="5">
        <v>0</v>
      </c>
      <c r="G82" s="5">
        <v>28688310.434700001</v>
      </c>
      <c r="H82" s="6">
        <f t="shared" si="2"/>
        <v>154756109.2245</v>
      </c>
      <c r="I82" s="12"/>
      <c r="J82" s="135"/>
      <c r="K82" s="130"/>
      <c r="L82" s="13">
        <v>20</v>
      </c>
      <c r="M82" s="5" t="s">
        <v>516</v>
      </c>
      <c r="N82" s="5">
        <v>119889877.6358</v>
      </c>
      <c r="O82" s="5">
        <v>0</v>
      </c>
      <c r="P82" s="5">
        <v>24162829.273899999</v>
      </c>
      <c r="Q82" s="6">
        <f t="shared" si="3"/>
        <v>144052706.90970001</v>
      </c>
    </row>
    <row r="83" spans="1:17" ht="24.95" customHeight="1">
      <c r="A83" s="133"/>
      <c r="B83" s="130"/>
      <c r="C83" s="1">
        <v>4</v>
      </c>
      <c r="D83" s="5" t="s">
        <v>135</v>
      </c>
      <c r="E83" s="5">
        <v>152377528.98480001</v>
      </c>
      <c r="F83" s="5">
        <v>0</v>
      </c>
      <c r="G83" s="5">
        <v>35601813.798799999</v>
      </c>
      <c r="H83" s="6">
        <f t="shared" si="2"/>
        <v>187979342.7836</v>
      </c>
      <c r="I83" s="12"/>
      <c r="J83" s="136"/>
      <c r="K83" s="131"/>
      <c r="L83" s="13">
        <v>21</v>
      </c>
      <c r="M83" s="5" t="s">
        <v>517</v>
      </c>
      <c r="N83" s="5">
        <v>143202208.67019999</v>
      </c>
      <c r="O83" s="5">
        <v>0</v>
      </c>
      <c r="P83" s="5">
        <v>28029795.717599999</v>
      </c>
      <c r="Q83" s="6">
        <f t="shared" si="3"/>
        <v>171232004.38779998</v>
      </c>
    </row>
    <row r="84" spans="1:17" ht="24.95" customHeight="1">
      <c r="A84" s="133"/>
      <c r="B84" s="130"/>
      <c r="C84" s="1">
        <v>5</v>
      </c>
      <c r="D84" s="5" t="s">
        <v>136</v>
      </c>
      <c r="E84" s="5">
        <v>115725775.8689</v>
      </c>
      <c r="F84" s="5">
        <v>0</v>
      </c>
      <c r="G84" s="5">
        <v>25465857.996599998</v>
      </c>
      <c r="H84" s="6">
        <f t="shared" si="2"/>
        <v>141191633.8655</v>
      </c>
      <c r="I84" s="12"/>
      <c r="J84" s="19"/>
      <c r="K84" s="116" t="s">
        <v>834</v>
      </c>
      <c r="L84" s="117"/>
      <c r="M84" s="118"/>
      <c r="N84" s="15">
        <v>2951689063.9957995</v>
      </c>
      <c r="O84" s="15">
        <v>0</v>
      </c>
      <c r="P84" s="15">
        <v>574640720.38910007</v>
      </c>
      <c r="Q84" s="8">
        <f t="shared" si="3"/>
        <v>3526329784.3848996</v>
      </c>
    </row>
    <row r="85" spans="1:17" ht="24.95" customHeight="1">
      <c r="A85" s="133"/>
      <c r="B85" s="130"/>
      <c r="C85" s="1">
        <v>6</v>
      </c>
      <c r="D85" s="5" t="s">
        <v>137</v>
      </c>
      <c r="E85" s="5">
        <v>133226173.5046</v>
      </c>
      <c r="F85" s="5">
        <v>0</v>
      </c>
      <c r="G85" s="5">
        <v>29960229.015799999</v>
      </c>
      <c r="H85" s="6">
        <f t="shared" si="2"/>
        <v>163186402.52039999</v>
      </c>
      <c r="I85" s="12"/>
      <c r="J85" s="134">
        <v>22</v>
      </c>
      <c r="K85" s="129" t="s">
        <v>47</v>
      </c>
      <c r="L85" s="13">
        <v>1</v>
      </c>
      <c r="M85" s="5" t="s">
        <v>518</v>
      </c>
      <c r="N85" s="5">
        <v>152960516.25189999</v>
      </c>
      <c r="O85" s="5">
        <v>-4284409.3099999996</v>
      </c>
      <c r="P85" s="5">
        <v>30114977.6208</v>
      </c>
      <c r="Q85" s="6">
        <f t="shared" si="3"/>
        <v>178791084.56269997</v>
      </c>
    </row>
    <row r="86" spans="1:17" ht="24.95" customHeight="1">
      <c r="A86" s="133"/>
      <c r="B86" s="130"/>
      <c r="C86" s="1">
        <v>7</v>
      </c>
      <c r="D86" s="5" t="s">
        <v>138</v>
      </c>
      <c r="E86" s="5">
        <v>123470608.6631</v>
      </c>
      <c r="F86" s="5">
        <v>0</v>
      </c>
      <c r="G86" s="5">
        <v>28158800.022700001</v>
      </c>
      <c r="H86" s="6">
        <f t="shared" si="2"/>
        <v>151629408.68580002</v>
      </c>
      <c r="I86" s="12"/>
      <c r="J86" s="135"/>
      <c r="K86" s="130"/>
      <c r="L86" s="13">
        <v>2</v>
      </c>
      <c r="M86" s="5" t="s">
        <v>519</v>
      </c>
      <c r="N86" s="5">
        <v>135251614.25670001</v>
      </c>
      <c r="O86" s="5">
        <v>-4284409.3099999996</v>
      </c>
      <c r="P86" s="5">
        <v>25418821.154800002</v>
      </c>
      <c r="Q86" s="6">
        <f t="shared" si="3"/>
        <v>156386026.1015</v>
      </c>
    </row>
    <row r="87" spans="1:17" ht="24.95" customHeight="1">
      <c r="A87" s="133"/>
      <c r="B87" s="130"/>
      <c r="C87" s="1">
        <v>8</v>
      </c>
      <c r="D87" s="5" t="s">
        <v>139</v>
      </c>
      <c r="E87" s="5">
        <v>110398065.8109</v>
      </c>
      <c r="F87" s="5">
        <v>0</v>
      </c>
      <c r="G87" s="5">
        <v>24511845.5667</v>
      </c>
      <c r="H87" s="6">
        <f t="shared" si="2"/>
        <v>134909911.37760001</v>
      </c>
      <c r="I87" s="12"/>
      <c r="J87" s="135"/>
      <c r="K87" s="130"/>
      <c r="L87" s="13">
        <v>3</v>
      </c>
      <c r="M87" s="5" t="s">
        <v>520</v>
      </c>
      <c r="N87" s="5">
        <v>170694091.7432</v>
      </c>
      <c r="O87" s="5">
        <v>-4284409.3099999996</v>
      </c>
      <c r="P87" s="5">
        <v>33946020.140299998</v>
      </c>
      <c r="Q87" s="6">
        <f t="shared" si="3"/>
        <v>200355702.57350001</v>
      </c>
    </row>
    <row r="88" spans="1:17" ht="24.95" customHeight="1">
      <c r="A88" s="133"/>
      <c r="B88" s="130"/>
      <c r="C88" s="1">
        <v>9</v>
      </c>
      <c r="D88" s="5" t="s">
        <v>140</v>
      </c>
      <c r="E88" s="5">
        <v>122617746.5606</v>
      </c>
      <c r="F88" s="5">
        <v>0</v>
      </c>
      <c r="G88" s="5">
        <v>28148275.665199999</v>
      </c>
      <c r="H88" s="6">
        <f t="shared" si="2"/>
        <v>150766022.22580001</v>
      </c>
      <c r="I88" s="12"/>
      <c r="J88" s="135"/>
      <c r="K88" s="130"/>
      <c r="L88" s="13">
        <v>4</v>
      </c>
      <c r="M88" s="5" t="s">
        <v>521</v>
      </c>
      <c r="N88" s="5">
        <v>135153833.64140001</v>
      </c>
      <c r="O88" s="5">
        <v>-4284409.3099999996</v>
      </c>
      <c r="P88" s="5">
        <v>26457851.578899998</v>
      </c>
      <c r="Q88" s="6">
        <f t="shared" si="3"/>
        <v>157327275.91030002</v>
      </c>
    </row>
    <row r="89" spans="1:17" ht="24.95" customHeight="1">
      <c r="A89" s="133"/>
      <c r="B89" s="130"/>
      <c r="C89" s="1">
        <v>10</v>
      </c>
      <c r="D89" s="5" t="s">
        <v>141</v>
      </c>
      <c r="E89" s="5">
        <v>193985695.23789999</v>
      </c>
      <c r="F89" s="5">
        <v>0</v>
      </c>
      <c r="G89" s="5">
        <v>44173050.458999999</v>
      </c>
      <c r="H89" s="6">
        <f t="shared" si="2"/>
        <v>238158745.69689998</v>
      </c>
      <c r="I89" s="12"/>
      <c r="J89" s="135"/>
      <c r="K89" s="130"/>
      <c r="L89" s="13">
        <v>5</v>
      </c>
      <c r="M89" s="5" t="s">
        <v>522</v>
      </c>
      <c r="N89" s="5">
        <v>184797270.49160001</v>
      </c>
      <c r="O89" s="5">
        <v>-4284409.3099999996</v>
      </c>
      <c r="P89" s="5">
        <v>33532042.479800001</v>
      </c>
      <c r="Q89" s="6">
        <f t="shared" si="3"/>
        <v>214044903.66140002</v>
      </c>
    </row>
    <row r="90" spans="1:17" ht="24.95" customHeight="1">
      <c r="A90" s="133"/>
      <c r="B90" s="130"/>
      <c r="C90" s="1">
        <v>11</v>
      </c>
      <c r="D90" s="5" t="s">
        <v>142</v>
      </c>
      <c r="E90" s="5">
        <v>134820292.45379999</v>
      </c>
      <c r="F90" s="5">
        <v>0</v>
      </c>
      <c r="G90" s="5">
        <v>31055820.5121</v>
      </c>
      <c r="H90" s="6">
        <f t="shared" si="2"/>
        <v>165876112.9659</v>
      </c>
      <c r="I90" s="12"/>
      <c r="J90" s="135"/>
      <c r="K90" s="130"/>
      <c r="L90" s="13">
        <v>6</v>
      </c>
      <c r="M90" s="5" t="s">
        <v>523</v>
      </c>
      <c r="N90" s="5">
        <v>143681230.26269999</v>
      </c>
      <c r="O90" s="5">
        <v>-4284409.3099999996</v>
      </c>
      <c r="P90" s="5">
        <v>25760304.218600001</v>
      </c>
      <c r="Q90" s="6">
        <f t="shared" si="3"/>
        <v>165157125.17129999</v>
      </c>
    </row>
    <row r="91" spans="1:17" ht="24.95" customHeight="1">
      <c r="A91" s="133"/>
      <c r="B91" s="130"/>
      <c r="C91" s="1">
        <v>12</v>
      </c>
      <c r="D91" s="5" t="s">
        <v>143</v>
      </c>
      <c r="E91" s="5">
        <v>164831343.6388</v>
      </c>
      <c r="F91" s="5">
        <v>0</v>
      </c>
      <c r="G91" s="5">
        <v>36610505.851499997</v>
      </c>
      <c r="H91" s="6">
        <f t="shared" si="2"/>
        <v>201441849.4903</v>
      </c>
      <c r="I91" s="12"/>
      <c r="J91" s="135"/>
      <c r="K91" s="130"/>
      <c r="L91" s="13">
        <v>7</v>
      </c>
      <c r="M91" s="5" t="s">
        <v>524</v>
      </c>
      <c r="N91" s="5">
        <v>120561600.8917</v>
      </c>
      <c r="O91" s="5">
        <v>-4284409.3099999996</v>
      </c>
      <c r="P91" s="5">
        <v>22919668.415600002</v>
      </c>
      <c r="Q91" s="6">
        <f t="shared" si="3"/>
        <v>139196859.9973</v>
      </c>
    </row>
    <row r="92" spans="1:17" ht="24.95" customHeight="1">
      <c r="A92" s="133"/>
      <c r="B92" s="130"/>
      <c r="C92" s="1">
        <v>13</v>
      </c>
      <c r="D92" s="5" t="s">
        <v>144</v>
      </c>
      <c r="E92" s="5">
        <v>121108965.4726</v>
      </c>
      <c r="F92" s="5">
        <v>0</v>
      </c>
      <c r="G92" s="5">
        <v>27574080.8303</v>
      </c>
      <c r="H92" s="6">
        <f t="shared" si="2"/>
        <v>148683046.30289999</v>
      </c>
      <c r="I92" s="12"/>
      <c r="J92" s="135"/>
      <c r="K92" s="130"/>
      <c r="L92" s="13">
        <v>8</v>
      </c>
      <c r="M92" s="5" t="s">
        <v>525</v>
      </c>
      <c r="N92" s="5">
        <v>141274282.3915</v>
      </c>
      <c r="O92" s="5">
        <v>-4284409.3099999996</v>
      </c>
      <c r="P92" s="5">
        <v>26929801.398699999</v>
      </c>
      <c r="Q92" s="6">
        <f t="shared" si="3"/>
        <v>163919674.48019999</v>
      </c>
    </row>
    <row r="93" spans="1:17" ht="24.95" customHeight="1">
      <c r="A93" s="133"/>
      <c r="B93" s="130"/>
      <c r="C93" s="1">
        <v>14</v>
      </c>
      <c r="D93" s="5" t="s">
        <v>145</v>
      </c>
      <c r="E93" s="5">
        <v>120080259.9153</v>
      </c>
      <c r="F93" s="5">
        <v>0</v>
      </c>
      <c r="G93" s="5">
        <v>28109353.181000002</v>
      </c>
      <c r="H93" s="6">
        <f t="shared" si="2"/>
        <v>148189613.09630001</v>
      </c>
      <c r="I93" s="12"/>
      <c r="J93" s="135"/>
      <c r="K93" s="130"/>
      <c r="L93" s="13">
        <v>9</v>
      </c>
      <c r="M93" s="5" t="s">
        <v>526</v>
      </c>
      <c r="N93" s="5">
        <v>138548237.29969999</v>
      </c>
      <c r="O93" s="5">
        <v>-4284409.3099999996</v>
      </c>
      <c r="P93" s="5">
        <v>25278182.813099999</v>
      </c>
      <c r="Q93" s="6">
        <f t="shared" si="3"/>
        <v>159542010.8028</v>
      </c>
    </row>
    <row r="94" spans="1:17" ht="24.95" customHeight="1">
      <c r="A94" s="133"/>
      <c r="B94" s="130"/>
      <c r="C94" s="1">
        <v>15</v>
      </c>
      <c r="D94" s="5" t="s">
        <v>146</v>
      </c>
      <c r="E94" s="5">
        <v>144122606.0081</v>
      </c>
      <c r="F94" s="5">
        <v>0</v>
      </c>
      <c r="G94" s="5">
        <v>32583028.256900001</v>
      </c>
      <c r="H94" s="6">
        <f t="shared" si="2"/>
        <v>176705634.26500002</v>
      </c>
      <c r="I94" s="12"/>
      <c r="J94" s="135"/>
      <c r="K94" s="130"/>
      <c r="L94" s="13">
        <v>10</v>
      </c>
      <c r="M94" s="5" t="s">
        <v>527</v>
      </c>
      <c r="N94" s="5">
        <v>146476920.28479999</v>
      </c>
      <c r="O94" s="5">
        <v>-4284409.3099999996</v>
      </c>
      <c r="P94" s="5">
        <v>26778462.3136</v>
      </c>
      <c r="Q94" s="6">
        <f t="shared" si="3"/>
        <v>168970973.28839999</v>
      </c>
    </row>
    <row r="95" spans="1:17" ht="24.95" customHeight="1">
      <c r="A95" s="133"/>
      <c r="B95" s="130"/>
      <c r="C95" s="1">
        <v>16</v>
      </c>
      <c r="D95" s="5" t="s">
        <v>147</v>
      </c>
      <c r="E95" s="5">
        <v>137713228.3294</v>
      </c>
      <c r="F95" s="5">
        <v>0</v>
      </c>
      <c r="G95" s="5">
        <v>31890478.4965</v>
      </c>
      <c r="H95" s="6">
        <f t="shared" si="2"/>
        <v>169603706.82590002</v>
      </c>
      <c r="I95" s="12"/>
      <c r="J95" s="135"/>
      <c r="K95" s="130"/>
      <c r="L95" s="13">
        <v>11</v>
      </c>
      <c r="M95" s="5" t="s">
        <v>47</v>
      </c>
      <c r="N95" s="5">
        <v>128941966.42020001</v>
      </c>
      <c r="O95" s="5">
        <v>-4284409.3099999996</v>
      </c>
      <c r="P95" s="5">
        <v>25041296.576200001</v>
      </c>
      <c r="Q95" s="6">
        <f t="shared" si="3"/>
        <v>149698853.6864</v>
      </c>
    </row>
    <row r="96" spans="1:17" ht="24.95" customHeight="1">
      <c r="A96" s="133"/>
      <c r="B96" s="130"/>
      <c r="C96" s="1">
        <v>17</v>
      </c>
      <c r="D96" s="5" t="s">
        <v>148</v>
      </c>
      <c r="E96" s="5">
        <v>115365646.81999999</v>
      </c>
      <c r="F96" s="5">
        <v>0</v>
      </c>
      <c r="G96" s="5">
        <v>26191039.1448</v>
      </c>
      <c r="H96" s="6">
        <f t="shared" si="2"/>
        <v>141556685.9648</v>
      </c>
      <c r="I96" s="12"/>
      <c r="J96" s="135"/>
      <c r="K96" s="130"/>
      <c r="L96" s="13">
        <v>12</v>
      </c>
      <c r="M96" s="5" t="s">
        <v>528</v>
      </c>
      <c r="N96" s="5">
        <v>164621147.2374</v>
      </c>
      <c r="O96" s="5">
        <v>-4284409.3099999996</v>
      </c>
      <c r="P96" s="5">
        <v>29707349.8519</v>
      </c>
      <c r="Q96" s="6">
        <f t="shared" si="3"/>
        <v>190044087.7793</v>
      </c>
    </row>
    <row r="97" spans="1:17" ht="24.95" customHeight="1">
      <c r="A97" s="133"/>
      <c r="B97" s="130"/>
      <c r="C97" s="1">
        <v>18</v>
      </c>
      <c r="D97" s="5" t="s">
        <v>149</v>
      </c>
      <c r="E97" s="5">
        <v>119539821.59890001</v>
      </c>
      <c r="F97" s="5">
        <v>0</v>
      </c>
      <c r="G97" s="5">
        <v>26880119.982900001</v>
      </c>
      <c r="H97" s="6">
        <f t="shared" si="2"/>
        <v>146419941.58180001</v>
      </c>
      <c r="I97" s="12"/>
      <c r="J97" s="135"/>
      <c r="K97" s="130"/>
      <c r="L97" s="13">
        <v>13</v>
      </c>
      <c r="M97" s="5" t="s">
        <v>529</v>
      </c>
      <c r="N97" s="5">
        <v>108659782.0177</v>
      </c>
      <c r="O97" s="5">
        <v>-4284409.3099999996</v>
      </c>
      <c r="P97" s="5">
        <v>20816090.41</v>
      </c>
      <c r="Q97" s="6">
        <f t="shared" si="3"/>
        <v>125191463.1177</v>
      </c>
    </row>
    <row r="98" spans="1:17" ht="24.95" customHeight="1">
      <c r="A98" s="133"/>
      <c r="B98" s="130"/>
      <c r="C98" s="1">
        <v>19</v>
      </c>
      <c r="D98" s="5" t="s">
        <v>150</v>
      </c>
      <c r="E98" s="5">
        <v>129092857.3951</v>
      </c>
      <c r="F98" s="5">
        <v>0</v>
      </c>
      <c r="G98" s="5">
        <v>28981640.153200001</v>
      </c>
      <c r="H98" s="6">
        <f t="shared" si="2"/>
        <v>158074497.5483</v>
      </c>
      <c r="I98" s="12"/>
      <c r="J98" s="135"/>
      <c r="K98" s="130"/>
      <c r="L98" s="13">
        <v>14</v>
      </c>
      <c r="M98" s="5" t="s">
        <v>530</v>
      </c>
      <c r="N98" s="5">
        <v>157975007.7058</v>
      </c>
      <c r="O98" s="5">
        <v>-4284409.3099999996</v>
      </c>
      <c r="P98" s="5">
        <v>29525554.804900002</v>
      </c>
      <c r="Q98" s="6">
        <f t="shared" si="3"/>
        <v>183216153.20069999</v>
      </c>
    </row>
    <row r="99" spans="1:17" ht="24.95" customHeight="1">
      <c r="A99" s="133"/>
      <c r="B99" s="130"/>
      <c r="C99" s="1">
        <v>20</v>
      </c>
      <c r="D99" s="5" t="s">
        <v>151</v>
      </c>
      <c r="E99" s="5">
        <v>130638707.5996</v>
      </c>
      <c r="F99" s="5">
        <v>0</v>
      </c>
      <c r="G99" s="5">
        <v>29851398.9278</v>
      </c>
      <c r="H99" s="6">
        <f t="shared" si="2"/>
        <v>160490106.52740002</v>
      </c>
      <c r="I99" s="12"/>
      <c r="J99" s="135"/>
      <c r="K99" s="130"/>
      <c r="L99" s="13">
        <v>15</v>
      </c>
      <c r="M99" s="5" t="s">
        <v>531</v>
      </c>
      <c r="N99" s="5">
        <v>105489449.6434</v>
      </c>
      <c r="O99" s="5">
        <v>-4284409.3099999996</v>
      </c>
      <c r="P99" s="5">
        <v>20556509.1899</v>
      </c>
      <c r="Q99" s="6">
        <f t="shared" si="3"/>
        <v>121761549.52329999</v>
      </c>
    </row>
    <row r="100" spans="1:17" ht="24.95" customHeight="1">
      <c r="A100" s="133"/>
      <c r="B100" s="131"/>
      <c r="C100" s="1">
        <v>21</v>
      </c>
      <c r="D100" s="5" t="s">
        <v>152</v>
      </c>
      <c r="E100" s="5">
        <v>125432397.16339999</v>
      </c>
      <c r="F100" s="5">
        <v>0</v>
      </c>
      <c r="G100" s="5">
        <v>28724351.949499998</v>
      </c>
      <c r="H100" s="6">
        <f t="shared" si="2"/>
        <v>154156749.11289999</v>
      </c>
      <c r="I100" s="12"/>
      <c r="J100" s="135"/>
      <c r="K100" s="130"/>
      <c r="L100" s="13">
        <v>16</v>
      </c>
      <c r="M100" s="5" t="s">
        <v>532</v>
      </c>
      <c r="N100" s="5">
        <v>152935660.69159999</v>
      </c>
      <c r="O100" s="5">
        <v>-4284409.3099999996</v>
      </c>
      <c r="P100" s="5">
        <v>29985921.9518</v>
      </c>
      <c r="Q100" s="6">
        <f t="shared" si="3"/>
        <v>178637173.33339998</v>
      </c>
    </row>
    <row r="101" spans="1:17" ht="24.95" customHeight="1">
      <c r="A101" s="1"/>
      <c r="B101" s="116" t="s">
        <v>817</v>
      </c>
      <c r="C101" s="117"/>
      <c r="D101" s="118"/>
      <c r="E101" s="15">
        <v>2829505218.0049</v>
      </c>
      <c r="F101" s="15">
        <v>0</v>
      </c>
      <c r="G101" s="15">
        <v>641629587.90740001</v>
      </c>
      <c r="H101" s="6">
        <f t="shared" si="2"/>
        <v>3471134805.9123001</v>
      </c>
      <c r="I101" s="12"/>
      <c r="J101" s="135"/>
      <c r="K101" s="130"/>
      <c r="L101" s="13">
        <v>17</v>
      </c>
      <c r="M101" s="5" t="s">
        <v>533</v>
      </c>
      <c r="N101" s="5">
        <v>191270821.49180001</v>
      </c>
      <c r="O101" s="5">
        <v>-4284409.3099999996</v>
      </c>
      <c r="P101" s="5">
        <v>37056702.725699998</v>
      </c>
      <c r="Q101" s="6">
        <f t="shared" si="3"/>
        <v>224043114.9075</v>
      </c>
    </row>
    <row r="102" spans="1:17" ht="24.95" customHeight="1">
      <c r="A102" s="133">
        <v>5</v>
      </c>
      <c r="B102" s="129" t="s">
        <v>30</v>
      </c>
      <c r="C102" s="1">
        <v>1</v>
      </c>
      <c r="D102" s="5" t="s">
        <v>153</v>
      </c>
      <c r="E102" s="5">
        <v>211492582.11669999</v>
      </c>
      <c r="F102" s="5">
        <v>0</v>
      </c>
      <c r="G102" s="5">
        <v>37677611.240400001</v>
      </c>
      <c r="H102" s="6">
        <f t="shared" si="2"/>
        <v>249170193.35710001</v>
      </c>
      <c r="I102" s="12"/>
      <c r="J102" s="135"/>
      <c r="K102" s="130"/>
      <c r="L102" s="13">
        <v>18</v>
      </c>
      <c r="M102" s="5" t="s">
        <v>534</v>
      </c>
      <c r="N102" s="5">
        <v>144481485.26750001</v>
      </c>
      <c r="O102" s="5">
        <v>-4284409.3099999996</v>
      </c>
      <c r="P102" s="5">
        <v>27643105.897599999</v>
      </c>
      <c r="Q102" s="6">
        <f t="shared" si="3"/>
        <v>167840181.85510001</v>
      </c>
    </row>
    <row r="103" spans="1:17" ht="24.95" customHeight="1">
      <c r="A103" s="133"/>
      <c r="B103" s="130"/>
      <c r="C103" s="1">
        <v>2</v>
      </c>
      <c r="D103" s="5" t="s">
        <v>30</v>
      </c>
      <c r="E103" s="5">
        <v>255399567.59560001</v>
      </c>
      <c r="F103" s="5">
        <v>0</v>
      </c>
      <c r="G103" s="5">
        <v>47342734.333400004</v>
      </c>
      <c r="H103" s="6">
        <f t="shared" si="2"/>
        <v>302742301.92900002</v>
      </c>
      <c r="I103" s="12"/>
      <c r="J103" s="135"/>
      <c r="K103" s="130"/>
      <c r="L103" s="13">
        <v>19</v>
      </c>
      <c r="M103" s="5" t="s">
        <v>535</v>
      </c>
      <c r="N103" s="5">
        <v>136801708.30599999</v>
      </c>
      <c r="O103" s="5">
        <v>-4284409.3099999996</v>
      </c>
      <c r="P103" s="5">
        <v>24600449.466699999</v>
      </c>
      <c r="Q103" s="6">
        <f t="shared" si="3"/>
        <v>157117748.46269998</v>
      </c>
    </row>
    <row r="104" spans="1:17" ht="24.95" customHeight="1">
      <c r="A104" s="133"/>
      <c r="B104" s="130"/>
      <c r="C104" s="1">
        <v>3</v>
      </c>
      <c r="D104" s="5" t="s">
        <v>154</v>
      </c>
      <c r="E104" s="5">
        <v>111698098.44589999</v>
      </c>
      <c r="F104" s="5">
        <v>0</v>
      </c>
      <c r="G104" s="5">
        <v>23260476.152800001</v>
      </c>
      <c r="H104" s="6">
        <f t="shared" si="2"/>
        <v>134958574.59869999</v>
      </c>
      <c r="I104" s="12"/>
      <c r="J104" s="135"/>
      <c r="K104" s="130"/>
      <c r="L104" s="13">
        <v>20</v>
      </c>
      <c r="M104" s="5" t="s">
        <v>536</v>
      </c>
      <c r="N104" s="5">
        <v>146684505.51550001</v>
      </c>
      <c r="O104" s="5">
        <v>-4284409.3099999996</v>
      </c>
      <c r="P104" s="5">
        <v>26988773.0779</v>
      </c>
      <c r="Q104" s="6">
        <f t="shared" si="3"/>
        <v>169388869.2834</v>
      </c>
    </row>
    <row r="105" spans="1:17" ht="24.95" customHeight="1">
      <c r="A105" s="133"/>
      <c r="B105" s="130"/>
      <c r="C105" s="1">
        <v>4</v>
      </c>
      <c r="D105" s="5" t="s">
        <v>155</v>
      </c>
      <c r="E105" s="5">
        <v>132008902.4126</v>
      </c>
      <c r="F105" s="5">
        <v>0</v>
      </c>
      <c r="G105" s="5">
        <v>27182533.786400001</v>
      </c>
      <c r="H105" s="6">
        <f t="shared" si="2"/>
        <v>159191436.199</v>
      </c>
      <c r="I105" s="12"/>
      <c r="J105" s="136"/>
      <c r="K105" s="131"/>
      <c r="L105" s="13">
        <v>21</v>
      </c>
      <c r="M105" s="5" t="s">
        <v>537</v>
      </c>
      <c r="N105" s="5">
        <v>143525722.6679</v>
      </c>
      <c r="O105" s="5">
        <v>-4284409.3099999996</v>
      </c>
      <c r="P105" s="5">
        <v>26467082.440000001</v>
      </c>
      <c r="Q105" s="6">
        <f t="shared" si="3"/>
        <v>165708395.79789999</v>
      </c>
    </row>
    <row r="106" spans="1:17" ht="24.95" customHeight="1">
      <c r="A106" s="133"/>
      <c r="B106" s="130"/>
      <c r="C106" s="1">
        <v>5</v>
      </c>
      <c r="D106" s="5" t="s">
        <v>156</v>
      </c>
      <c r="E106" s="5">
        <v>167458729.2229</v>
      </c>
      <c r="F106" s="5">
        <v>0</v>
      </c>
      <c r="G106" s="5">
        <v>33101749.944699999</v>
      </c>
      <c r="H106" s="6">
        <f t="shared" si="2"/>
        <v>200560479.16760001</v>
      </c>
      <c r="I106" s="12"/>
      <c r="J106" s="19"/>
      <c r="K106" s="116" t="s">
        <v>835</v>
      </c>
      <c r="L106" s="117"/>
      <c r="M106" s="118"/>
      <c r="N106" s="15">
        <v>3050786854.4800005</v>
      </c>
      <c r="O106" s="15">
        <v>-89972595.51000002</v>
      </c>
      <c r="P106" s="15">
        <v>575524968.52680004</v>
      </c>
      <c r="Q106" s="8">
        <f t="shared" si="3"/>
        <v>3536339227.4968004</v>
      </c>
    </row>
    <row r="107" spans="1:17" ht="24.95" customHeight="1">
      <c r="A107" s="133"/>
      <c r="B107" s="130"/>
      <c r="C107" s="1">
        <v>6</v>
      </c>
      <c r="D107" s="5" t="s">
        <v>157</v>
      </c>
      <c r="E107" s="5">
        <v>110888618.774</v>
      </c>
      <c r="F107" s="5">
        <v>0</v>
      </c>
      <c r="G107" s="5">
        <v>23597255.5931</v>
      </c>
      <c r="H107" s="6">
        <f t="shared" si="2"/>
        <v>134485874.3671</v>
      </c>
      <c r="I107" s="12"/>
      <c r="J107" s="134">
        <v>23</v>
      </c>
      <c r="K107" s="129" t="s">
        <v>48</v>
      </c>
      <c r="L107" s="13">
        <v>1</v>
      </c>
      <c r="M107" s="5" t="s">
        <v>538</v>
      </c>
      <c r="N107" s="5">
        <v>123956349.9637</v>
      </c>
      <c r="O107" s="5">
        <v>0</v>
      </c>
      <c r="P107" s="5">
        <v>26308712.9045</v>
      </c>
      <c r="Q107" s="6">
        <f t="shared" si="3"/>
        <v>150265062.8682</v>
      </c>
    </row>
    <row r="108" spans="1:17" ht="24.95" customHeight="1">
      <c r="A108" s="133"/>
      <c r="B108" s="130"/>
      <c r="C108" s="1">
        <v>7</v>
      </c>
      <c r="D108" s="5" t="s">
        <v>158</v>
      </c>
      <c r="E108" s="5">
        <v>176908588.6234</v>
      </c>
      <c r="F108" s="5">
        <v>0</v>
      </c>
      <c r="G108" s="5">
        <v>35147296.995700002</v>
      </c>
      <c r="H108" s="6">
        <f t="shared" si="2"/>
        <v>212055885.6191</v>
      </c>
      <c r="I108" s="12"/>
      <c r="J108" s="135"/>
      <c r="K108" s="130"/>
      <c r="L108" s="13">
        <v>2</v>
      </c>
      <c r="M108" s="5" t="s">
        <v>539</v>
      </c>
      <c r="N108" s="5">
        <v>203839031.58610001</v>
      </c>
      <c r="O108" s="5">
        <v>0</v>
      </c>
      <c r="P108" s="5">
        <v>31190133.3398</v>
      </c>
      <c r="Q108" s="6">
        <f t="shared" si="3"/>
        <v>235029164.92590001</v>
      </c>
    </row>
    <row r="109" spans="1:17" ht="24.95" customHeight="1">
      <c r="A109" s="133"/>
      <c r="B109" s="130"/>
      <c r="C109" s="1">
        <v>8</v>
      </c>
      <c r="D109" s="5" t="s">
        <v>159</v>
      </c>
      <c r="E109" s="5">
        <v>178584064.3669</v>
      </c>
      <c r="F109" s="5">
        <v>0</v>
      </c>
      <c r="G109" s="5">
        <v>33035370.058499999</v>
      </c>
      <c r="H109" s="6">
        <f t="shared" si="2"/>
        <v>211619434.42539999</v>
      </c>
      <c r="I109" s="12"/>
      <c r="J109" s="135"/>
      <c r="K109" s="130"/>
      <c r="L109" s="13">
        <v>3</v>
      </c>
      <c r="M109" s="5" t="s">
        <v>540</v>
      </c>
      <c r="N109" s="5">
        <v>156229822.56009999</v>
      </c>
      <c r="O109" s="5">
        <v>0</v>
      </c>
      <c r="P109" s="5">
        <v>30720358.945900001</v>
      </c>
      <c r="Q109" s="6">
        <f t="shared" si="3"/>
        <v>186950181.50599998</v>
      </c>
    </row>
    <row r="110" spans="1:17" ht="24.95" customHeight="1">
      <c r="A110" s="133"/>
      <c r="B110" s="130"/>
      <c r="C110" s="1">
        <v>9</v>
      </c>
      <c r="D110" s="5" t="s">
        <v>160</v>
      </c>
      <c r="E110" s="5">
        <v>125614122.8744</v>
      </c>
      <c r="F110" s="5">
        <v>0</v>
      </c>
      <c r="G110" s="5">
        <v>27538068.925299998</v>
      </c>
      <c r="H110" s="6">
        <f t="shared" si="2"/>
        <v>153152191.79969999</v>
      </c>
      <c r="I110" s="12"/>
      <c r="J110" s="135"/>
      <c r="K110" s="130"/>
      <c r="L110" s="13">
        <v>4</v>
      </c>
      <c r="M110" s="5" t="s">
        <v>38</v>
      </c>
      <c r="N110" s="5">
        <v>95140486.398300007</v>
      </c>
      <c r="O110" s="5">
        <v>0</v>
      </c>
      <c r="P110" s="5">
        <v>22099851.8299</v>
      </c>
      <c r="Q110" s="6">
        <f t="shared" si="3"/>
        <v>117240338.2282</v>
      </c>
    </row>
    <row r="111" spans="1:17" ht="24.95" customHeight="1">
      <c r="A111" s="133"/>
      <c r="B111" s="130"/>
      <c r="C111" s="1">
        <v>10</v>
      </c>
      <c r="D111" s="5" t="s">
        <v>161</v>
      </c>
      <c r="E111" s="5">
        <v>143864830.80000001</v>
      </c>
      <c r="F111" s="5">
        <v>0</v>
      </c>
      <c r="G111" s="5">
        <v>31831712.813000001</v>
      </c>
      <c r="H111" s="6">
        <f t="shared" si="2"/>
        <v>175696543.61300001</v>
      </c>
      <c r="I111" s="12"/>
      <c r="J111" s="135"/>
      <c r="K111" s="130"/>
      <c r="L111" s="13">
        <v>5</v>
      </c>
      <c r="M111" s="5" t="s">
        <v>541</v>
      </c>
      <c r="N111" s="5">
        <v>165078672.5846</v>
      </c>
      <c r="O111" s="5">
        <v>0</v>
      </c>
      <c r="P111" s="5">
        <v>30989229.8224</v>
      </c>
      <c r="Q111" s="6">
        <f t="shared" si="3"/>
        <v>196067902.40700001</v>
      </c>
    </row>
    <row r="112" spans="1:17" ht="24.95" customHeight="1">
      <c r="A112" s="133"/>
      <c r="B112" s="130"/>
      <c r="C112" s="1">
        <v>11</v>
      </c>
      <c r="D112" s="5" t="s">
        <v>162</v>
      </c>
      <c r="E112" s="5">
        <v>111318057.18430001</v>
      </c>
      <c r="F112" s="5">
        <v>0</v>
      </c>
      <c r="G112" s="5">
        <v>25239996.089400001</v>
      </c>
      <c r="H112" s="6">
        <f t="shared" si="2"/>
        <v>136558053.2737</v>
      </c>
      <c r="I112" s="12"/>
      <c r="J112" s="135"/>
      <c r="K112" s="130"/>
      <c r="L112" s="13">
        <v>6</v>
      </c>
      <c r="M112" s="5" t="s">
        <v>542</v>
      </c>
      <c r="N112" s="5">
        <v>141883019.58759999</v>
      </c>
      <c r="O112" s="5">
        <v>0</v>
      </c>
      <c r="P112" s="5">
        <v>30887396.374400001</v>
      </c>
      <c r="Q112" s="6">
        <f t="shared" si="3"/>
        <v>172770415.96199998</v>
      </c>
    </row>
    <row r="113" spans="1:17" ht="24.95" customHeight="1">
      <c r="A113" s="133"/>
      <c r="B113" s="130"/>
      <c r="C113" s="1">
        <v>12</v>
      </c>
      <c r="D113" s="5" t="s">
        <v>163</v>
      </c>
      <c r="E113" s="5">
        <v>172387611.3858</v>
      </c>
      <c r="F113" s="5">
        <v>0</v>
      </c>
      <c r="G113" s="5">
        <v>35710673.496600002</v>
      </c>
      <c r="H113" s="6">
        <f t="shared" si="2"/>
        <v>208098284.88240001</v>
      </c>
      <c r="I113" s="12"/>
      <c r="J113" s="135"/>
      <c r="K113" s="130"/>
      <c r="L113" s="13">
        <v>7</v>
      </c>
      <c r="M113" s="5" t="s">
        <v>543</v>
      </c>
      <c r="N113" s="5">
        <v>143412123.92340001</v>
      </c>
      <c r="O113" s="5">
        <v>0</v>
      </c>
      <c r="P113" s="5">
        <v>31144978.554499999</v>
      </c>
      <c r="Q113" s="6">
        <f t="shared" si="3"/>
        <v>174557102.47790003</v>
      </c>
    </row>
    <row r="114" spans="1:17" ht="24.95" customHeight="1">
      <c r="A114" s="133"/>
      <c r="B114" s="130"/>
      <c r="C114" s="1">
        <v>13</v>
      </c>
      <c r="D114" s="5" t="s">
        <v>164</v>
      </c>
      <c r="E114" s="5">
        <v>141780583.41260001</v>
      </c>
      <c r="F114" s="5">
        <v>0</v>
      </c>
      <c r="G114" s="5">
        <v>26988274.137200002</v>
      </c>
      <c r="H114" s="6">
        <f t="shared" si="2"/>
        <v>168768857.54980001</v>
      </c>
      <c r="I114" s="12"/>
      <c r="J114" s="135"/>
      <c r="K114" s="130"/>
      <c r="L114" s="13">
        <v>8</v>
      </c>
      <c r="M114" s="5" t="s">
        <v>544</v>
      </c>
      <c r="N114" s="5">
        <v>169114358.24860001</v>
      </c>
      <c r="O114" s="5">
        <v>0</v>
      </c>
      <c r="P114" s="5">
        <v>40315574.435199998</v>
      </c>
      <c r="Q114" s="6">
        <f t="shared" si="3"/>
        <v>209429932.68380001</v>
      </c>
    </row>
    <row r="115" spans="1:17" ht="24.95" customHeight="1">
      <c r="A115" s="133"/>
      <c r="B115" s="130"/>
      <c r="C115" s="1">
        <v>14</v>
      </c>
      <c r="D115" s="5" t="s">
        <v>165</v>
      </c>
      <c r="E115" s="5">
        <v>165555140.5792</v>
      </c>
      <c r="F115" s="5">
        <v>0</v>
      </c>
      <c r="G115" s="5">
        <v>33800825.982600003</v>
      </c>
      <c r="H115" s="6">
        <f t="shared" si="2"/>
        <v>199355966.5618</v>
      </c>
      <c r="I115" s="12"/>
      <c r="J115" s="135"/>
      <c r="K115" s="130"/>
      <c r="L115" s="13">
        <v>9</v>
      </c>
      <c r="M115" s="5" t="s">
        <v>545</v>
      </c>
      <c r="N115" s="5">
        <v>122258593.6919</v>
      </c>
      <c r="O115" s="5">
        <v>0</v>
      </c>
      <c r="P115" s="5">
        <v>27612498.534600001</v>
      </c>
      <c r="Q115" s="6">
        <f t="shared" si="3"/>
        <v>149871092.2265</v>
      </c>
    </row>
    <row r="116" spans="1:17" ht="24.95" customHeight="1">
      <c r="A116" s="133"/>
      <c r="B116" s="130"/>
      <c r="C116" s="1">
        <v>15</v>
      </c>
      <c r="D116" s="5" t="s">
        <v>166</v>
      </c>
      <c r="E116" s="5">
        <v>212155250.89019999</v>
      </c>
      <c r="F116" s="5">
        <v>0</v>
      </c>
      <c r="G116" s="5">
        <v>41074097.746799998</v>
      </c>
      <c r="H116" s="6">
        <f t="shared" si="2"/>
        <v>253229348.63699999</v>
      </c>
      <c r="I116" s="12"/>
      <c r="J116" s="135"/>
      <c r="K116" s="130"/>
      <c r="L116" s="13">
        <v>10</v>
      </c>
      <c r="M116" s="5" t="s">
        <v>546</v>
      </c>
      <c r="N116" s="5">
        <v>162582789.0914</v>
      </c>
      <c r="O116" s="5">
        <v>0</v>
      </c>
      <c r="P116" s="5">
        <v>26175188.793299999</v>
      </c>
      <c r="Q116" s="6">
        <f t="shared" si="3"/>
        <v>188757977.8847</v>
      </c>
    </row>
    <row r="117" spans="1:17" ht="24.95" customHeight="1">
      <c r="A117" s="133"/>
      <c r="B117" s="130"/>
      <c r="C117" s="1">
        <v>16</v>
      </c>
      <c r="D117" s="5" t="s">
        <v>167</v>
      </c>
      <c r="E117" s="5">
        <v>159048578.4621</v>
      </c>
      <c r="F117" s="5">
        <v>0</v>
      </c>
      <c r="G117" s="5">
        <v>32067952.3017</v>
      </c>
      <c r="H117" s="6">
        <f t="shared" si="2"/>
        <v>191116530.7638</v>
      </c>
      <c r="I117" s="12"/>
      <c r="J117" s="135"/>
      <c r="K117" s="130"/>
      <c r="L117" s="13">
        <v>11</v>
      </c>
      <c r="M117" s="5" t="s">
        <v>547</v>
      </c>
      <c r="N117" s="5">
        <v>128884149.3503</v>
      </c>
      <c r="O117" s="5">
        <v>0</v>
      </c>
      <c r="P117" s="5">
        <v>25271387.543900002</v>
      </c>
      <c r="Q117" s="6">
        <f t="shared" si="3"/>
        <v>154155536.8942</v>
      </c>
    </row>
    <row r="118" spans="1:17" ht="24.95" customHeight="1">
      <c r="A118" s="133"/>
      <c r="B118" s="130"/>
      <c r="C118" s="1">
        <v>17</v>
      </c>
      <c r="D118" s="5" t="s">
        <v>168</v>
      </c>
      <c r="E118" s="5">
        <v>156436472.23379999</v>
      </c>
      <c r="F118" s="5">
        <v>0</v>
      </c>
      <c r="G118" s="5">
        <v>31243289.517099999</v>
      </c>
      <c r="H118" s="6">
        <f t="shared" si="2"/>
        <v>187679761.7509</v>
      </c>
      <c r="I118" s="12"/>
      <c r="J118" s="135"/>
      <c r="K118" s="130"/>
      <c r="L118" s="13">
        <v>12</v>
      </c>
      <c r="M118" s="5" t="s">
        <v>548</v>
      </c>
      <c r="N118" s="5">
        <v>114479132.3468</v>
      </c>
      <c r="O118" s="5">
        <v>0</v>
      </c>
      <c r="P118" s="5">
        <v>24147339.125599999</v>
      </c>
      <c r="Q118" s="6">
        <f t="shared" si="3"/>
        <v>138626471.47240001</v>
      </c>
    </row>
    <row r="119" spans="1:17" ht="24.95" customHeight="1">
      <c r="A119" s="133"/>
      <c r="B119" s="130"/>
      <c r="C119" s="1">
        <v>18</v>
      </c>
      <c r="D119" s="5" t="s">
        <v>169</v>
      </c>
      <c r="E119" s="5">
        <v>219998131.19159999</v>
      </c>
      <c r="F119" s="5">
        <v>0</v>
      </c>
      <c r="G119" s="5">
        <v>38911136.494900003</v>
      </c>
      <c r="H119" s="6">
        <f t="shared" si="2"/>
        <v>258909267.68650001</v>
      </c>
      <c r="I119" s="12"/>
      <c r="J119" s="135"/>
      <c r="K119" s="130"/>
      <c r="L119" s="13">
        <v>13</v>
      </c>
      <c r="M119" s="5" t="s">
        <v>549</v>
      </c>
      <c r="N119" s="5">
        <v>95786617.133000001</v>
      </c>
      <c r="O119" s="5">
        <v>0</v>
      </c>
      <c r="P119" s="5">
        <v>22262655.997200001</v>
      </c>
      <c r="Q119" s="6">
        <f t="shared" si="3"/>
        <v>118049273.1302</v>
      </c>
    </row>
    <row r="120" spans="1:17" ht="24.95" customHeight="1">
      <c r="A120" s="133"/>
      <c r="B120" s="130"/>
      <c r="C120" s="1">
        <v>19</v>
      </c>
      <c r="D120" s="5" t="s">
        <v>170</v>
      </c>
      <c r="E120" s="5">
        <v>122441717.4911</v>
      </c>
      <c r="F120" s="5">
        <v>0</v>
      </c>
      <c r="G120" s="5">
        <v>25054026.576499999</v>
      </c>
      <c r="H120" s="6">
        <f t="shared" si="2"/>
        <v>147495744.06760001</v>
      </c>
      <c r="I120" s="12"/>
      <c r="J120" s="135"/>
      <c r="K120" s="130"/>
      <c r="L120" s="13">
        <v>14</v>
      </c>
      <c r="M120" s="5" t="s">
        <v>550</v>
      </c>
      <c r="N120" s="5">
        <v>95380435.784400001</v>
      </c>
      <c r="O120" s="5">
        <v>0</v>
      </c>
      <c r="P120" s="5">
        <v>22387243.2238</v>
      </c>
      <c r="Q120" s="6">
        <f t="shared" si="3"/>
        <v>117767679.0082</v>
      </c>
    </row>
    <row r="121" spans="1:17" ht="24.95" customHeight="1">
      <c r="A121" s="133"/>
      <c r="B121" s="131"/>
      <c r="C121" s="1">
        <v>20</v>
      </c>
      <c r="D121" s="5" t="s">
        <v>171</v>
      </c>
      <c r="E121" s="5">
        <v>137008698.17309999</v>
      </c>
      <c r="F121" s="5">
        <v>0</v>
      </c>
      <c r="G121" s="5">
        <v>29565801.002500001</v>
      </c>
      <c r="H121" s="6">
        <f t="shared" si="2"/>
        <v>166574499.17559999</v>
      </c>
      <c r="I121" s="12"/>
      <c r="J121" s="135"/>
      <c r="K121" s="130"/>
      <c r="L121" s="13">
        <v>15</v>
      </c>
      <c r="M121" s="5" t="s">
        <v>551</v>
      </c>
      <c r="N121" s="5">
        <v>108908590.50570001</v>
      </c>
      <c r="O121" s="5">
        <v>0</v>
      </c>
      <c r="P121" s="5">
        <v>24416562.773899999</v>
      </c>
      <c r="Q121" s="6">
        <f t="shared" si="3"/>
        <v>133325153.27960001</v>
      </c>
    </row>
    <row r="122" spans="1:17" ht="24.95" customHeight="1">
      <c r="A122" s="1"/>
      <c r="B122" s="116" t="s">
        <v>818</v>
      </c>
      <c r="C122" s="117"/>
      <c r="D122" s="118"/>
      <c r="E122" s="15">
        <v>3212048346.2361994</v>
      </c>
      <c r="F122" s="15">
        <v>0</v>
      </c>
      <c r="G122" s="15">
        <v>639370883.18860006</v>
      </c>
      <c r="H122" s="8">
        <f t="shared" si="2"/>
        <v>3851419229.4247994</v>
      </c>
      <c r="I122" s="12"/>
      <c r="J122" s="136"/>
      <c r="K122" s="131"/>
      <c r="L122" s="13">
        <v>16</v>
      </c>
      <c r="M122" s="5" t="s">
        <v>552</v>
      </c>
      <c r="N122" s="5">
        <v>131817081.2141</v>
      </c>
      <c r="O122" s="5">
        <v>0</v>
      </c>
      <c r="P122" s="5">
        <v>25478640.953000002</v>
      </c>
      <c r="Q122" s="6">
        <f t="shared" si="3"/>
        <v>157295722.16710001</v>
      </c>
    </row>
    <row r="123" spans="1:17" ht="24.95" customHeight="1">
      <c r="A123" s="133">
        <v>6</v>
      </c>
      <c r="B123" s="129" t="s">
        <v>31</v>
      </c>
      <c r="C123" s="1">
        <v>1</v>
      </c>
      <c r="D123" s="5" t="s">
        <v>172</v>
      </c>
      <c r="E123" s="5">
        <v>155583550.37169999</v>
      </c>
      <c r="F123" s="5">
        <v>0</v>
      </c>
      <c r="G123" s="5">
        <v>32534758.1028</v>
      </c>
      <c r="H123" s="6">
        <f t="shared" si="2"/>
        <v>188118308.4745</v>
      </c>
      <c r="I123" s="12"/>
      <c r="J123" s="19"/>
      <c r="K123" s="116" t="s">
        <v>836</v>
      </c>
      <c r="L123" s="117"/>
      <c r="M123" s="118"/>
      <c r="N123" s="15">
        <v>2158751253.9700003</v>
      </c>
      <c r="O123" s="15">
        <v>0</v>
      </c>
      <c r="P123" s="15">
        <v>441407753.15189993</v>
      </c>
      <c r="Q123" s="8">
        <f t="shared" si="3"/>
        <v>2600159007.1219001</v>
      </c>
    </row>
    <row r="124" spans="1:17" ht="24.95" customHeight="1">
      <c r="A124" s="133"/>
      <c r="B124" s="130"/>
      <c r="C124" s="1">
        <v>2</v>
      </c>
      <c r="D124" s="5" t="s">
        <v>173</v>
      </c>
      <c r="E124" s="5">
        <v>178610722.48379999</v>
      </c>
      <c r="F124" s="5">
        <v>0</v>
      </c>
      <c r="G124" s="5">
        <v>37544587.458700001</v>
      </c>
      <c r="H124" s="6">
        <f t="shared" si="2"/>
        <v>216155309.9425</v>
      </c>
      <c r="I124" s="12"/>
      <c r="J124" s="134">
        <v>24</v>
      </c>
      <c r="K124" s="129" t="s">
        <v>49</v>
      </c>
      <c r="L124" s="13">
        <v>1</v>
      </c>
      <c r="M124" s="5" t="s">
        <v>553</v>
      </c>
      <c r="N124" s="5">
        <v>184980541.11539999</v>
      </c>
      <c r="O124" s="5">
        <v>0</v>
      </c>
      <c r="P124" s="5">
        <v>191645296.4077</v>
      </c>
      <c r="Q124" s="6">
        <f t="shared" si="3"/>
        <v>376625837.52310002</v>
      </c>
    </row>
    <row r="125" spans="1:17" ht="24.95" customHeight="1">
      <c r="A125" s="133"/>
      <c r="B125" s="130"/>
      <c r="C125" s="1">
        <v>3</v>
      </c>
      <c r="D125" s="5" t="s">
        <v>174</v>
      </c>
      <c r="E125" s="5">
        <v>118865625.53309999</v>
      </c>
      <c r="F125" s="5">
        <v>0</v>
      </c>
      <c r="G125" s="5">
        <v>26199153.677000001</v>
      </c>
      <c r="H125" s="6">
        <f t="shared" si="2"/>
        <v>145064779.2101</v>
      </c>
      <c r="I125" s="12"/>
      <c r="J125" s="135"/>
      <c r="K125" s="130"/>
      <c r="L125" s="13">
        <v>2</v>
      </c>
      <c r="M125" s="5" t="s">
        <v>554</v>
      </c>
      <c r="N125" s="5">
        <v>237768036.92160001</v>
      </c>
      <c r="O125" s="5">
        <v>0</v>
      </c>
      <c r="P125" s="5">
        <v>204825202.13730001</v>
      </c>
      <c r="Q125" s="6">
        <f t="shared" si="3"/>
        <v>442593239.0589</v>
      </c>
    </row>
    <row r="126" spans="1:17" ht="24.95" customHeight="1">
      <c r="A126" s="133"/>
      <c r="B126" s="130"/>
      <c r="C126" s="1">
        <v>4</v>
      </c>
      <c r="D126" s="5" t="s">
        <v>175</v>
      </c>
      <c r="E126" s="5">
        <v>146566686.3132</v>
      </c>
      <c r="F126" s="5">
        <v>0</v>
      </c>
      <c r="G126" s="5">
        <v>29352874.417100001</v>
      </c>
      <c r="H126" s="6">
        <f t="shared" si="2"/>
        <v>175919560.73030001</v>
      </c>
      <c r="I126" s="12"/>
      <c r="J126" s="135"/>
      <c r="K126" s="130"/>
      <c r="L126" s="13">
        <v>3</v>
      </c>
      <c r="M126" s="5" t="s">
        <v>555</v>
      </c>
      <c r="N126" s="5">
        <v>383446300.8818</v>
      </c>
      <c r="O126" s="5">
        <v>0</v>
      </c>
      <c r="P126" s="5">
        <v>239726617.4289</v>
      </c>
      <c r="Q126" s="6">
        <f t="shared" si="3"/>
        <v>623172918.31069994</v>
      </c>
    </row>
    <row r="127" spans="1:17" ht="24.95" customHeight="1">
      <c r="A127" s="133"/>
      <c r="B127" s="130"/>
      <c r="C127" s="1">
        <v>5</v>
      </c>
      <c r="D127" s="5" t="s">
        <v>176</v>
      </c>
      <c r="E127" s="5">
        <v>154028809.03040001</v>
      </c>
      <c r="F127" s="5">
        <v>0</v>
      </c>
      <c r="G127" s="5">
        <v>32233549.8149</v>
      </c>
      <c r="H127" s="6">
        <f t="shared" si="2"/>
        <v>186262358.84530002</v>
      </c>
      <c r="I127" s="12"/>
      <c r="J127" s="135"/>
      <c r="K127" s="130"/>
      <c r="L127" s="13">
        <v>4</v>
      </c>
      <c r="M127" s="5" t="s">
        <v>556</v>
      </c>
      <c r="N127" s="5">
        <v>149867496.53709999</v>
      </c>
      <c r="O127" s="5">
        <v>0</v>
      </c>
      <c r="P127" s="5">
        <v>183309711.28330001</v>
      </c>
      <c r="Q127" s="6">
        <f t="shared" si="3"/>
        <v>333177207.8204</v>
      </c>
    </row>
    <row r="128" spans="1:17" ht="24.95" customHeight="1">
      <c r="A128" s="133"/>
      <c r="B128" s="130"/>
      <c r="C128" s="1">
        <v>6</v>
      </c>
      <c r="D128" s="5" t="s">
        <v>177</v>
      </c>
      <c r="E128" s="5">
        <v>151434229.8344</v>
      </c>
      <c r="F128" s="5">
        <v>0</v>
      </c>
      <c r="G128" s="5">
        <v>32658051.832899999</v>
      </c>
      <c r="H128" s="6">
        <f t="shared" si="2"/>
        <v>184092281.66729999</v>
      </c>
      <c r="I128" s="12"/>
      <c r="J128" s="135"/>
      <c r="K128" s="130"/>
      <c r="L128" s="13">
        <v>5</v>
      </c>
      <c r="M128" s="5" t="s">
        <v>557</v>
      </c>
      <c r="N128" s="5">
        <v>126000508.0529</v>
      </c>
      <c r="O128" s="5">
        <v>0</v>
      </c>
      <c r="P128" s="5">
        <v>177382910.53220001</v>
      </c>
      <c r="Q128" s="6">
        <f t="shared" si="3"/>
        <v>303383418.5851</v>
      </c>
    </row>
    <row r="129" spans="1:17" ht="24.95" customHeight="1">
      <c r="A129" s="133"/>
      <c r="B129" s="130"/>
      <c r="C129" s="1">
        <v>7</v>
      </c>
      <c r="D129" s="5" t="s">
        <v>178</v>
      </c>
      <c r="E129" s="5">
        <v>209216746.9777</v>
      </c>
      <c r="F129" s="5">
        <v>0</v>
      </c>
      <c r="G129" s="5">
        <v>40434728.898800001</v>
      </c>
      <c r="H129" s="6">
        <f t="shared" si="2"/>
        <v>249651475.87650001</v>
      </c>
      <c r="I129" s="12"/>
      <c r="J129" s="135"/>
      <c r="K129" s="130"/>
      <c r="L129" s="13">
        <v>6</v>
      </c>
      <c r="M129" s="5" t="s">
        <v>558</v>
      </c>
      <c r="N129" s="5">
        <v>140863919.41769999</v>
      </c>
      <c r="O129" s="5">
        <v>0</v>
      </c>
      <c r="P129" s="5">
        <v>178778181.63870001</v>
      </c>
      <c r="Q129" s="6">
        <f t="shared" si="3"/>
        <v>319642101.0564</v>
      </c>
    </row>
    <row r="130" spans="1:17" ht="24.95" customHeight="1">
      <c r="A130" s="133"/>
      <c r="B130" s="131"/>
      <c r="C130" s="1">
        <v>8</v>
      </c>
      <c r="D130" s="5" t="s">
        <v>179</v>
      </c>
      <c r="E130" s="5">
        <v>193114878.04899999</v>
      </c>
      <c r="F130" s="5">
        <v>0</v>
      </c>
      <c r="G130" s="5">
        <v>42429711.997500002</v>
      </c>
      <c r="H130" s="6">
        <f t="shared" si="2"/>
        <v>235544590.0465</v>
      </c>
      <c r="I130" s="12"/>
      <c r="J130" s="135"/>
      <c r="K130" s="130"/>
      <c r="L130" s="13">
        <v>7</v>
      </c>
      <c r="M130" s="5" t="s">
        <v>559</v>
      </c>
      <c r="N130" s="5">
        <v>129334598.9024</v>
      </c>
      <c r="O130" s="5">
        <v>0</v>
      </c>
      <c r="P130" s="5">
        <v>175269043.35030001</v>
      </c>
      <c r="Q130" s="6">
        <f t="shared" si="3"/>
        <v>304603642.25270003</v>
      </c>
    </row>
    <row r="131" spans="1:17" ht="24.95" customHeight="1">
      <c r="A131" s="1"/>
      <c r="B131" s="116" t="s">
        <v>819</v>
      </c>
      <c r="C131" s="117"/>
      <c r="D131" s="118"/>
      <c r="E131" s="15">
        <v>1307421248.5933001</v>
      </c>
      <c r="F131" s="15">
        <v>0</v>
      </c>
      <c r="G131" s="15">
        <v>273387416.1997</v>
      </c>
      <c r="H131" s="6">
        <f t="shared" si="2"/>
        <v>1580808664.7930002</v>
      </c>
      <c r="I131" s="12"/>
      <c r="J131" s="135"/>
      <c r="K131" s="130"/>
      <c r="L131" s="13">
        <v>8</v>
      </c>
      <c r="M131" s="5" t="s">
        <v>560</v>
      </c>
      <c r="N131" s="5">
        <v>156028434.3515</v>
      </c>
      <c r="O131" s="5">
        <v>0</v>
      </c>
      <c r="P131" s="5">
        <v>181523451.47589999</v>
      </c>
      <c r="Q131" s="6">
        <f t="shared" si="3"/>
        <v>337551885.82739997</v>
      </c>
    </row>
    <row r="132" spans="1:17" ht="24.95" customHeight="1">
      <c r="A132" s="133">
        <v>7</v>
      </c>
      <c r="B132" s="129" t="s">
        <v>32</v>
      </c>
      <c r="C132" s="1">
        <v>1</v>
      </c>
      <c r="D132" s="5" t="s">
        <v>180</v>
      </c>
      <c r="E132" s="5">
        <v>153877503.8233</v>
      </c>
      <c r="F132" s="5">
        <v>-6066891.2400000002</v>
      </c>
      <c r="G132" s="5">
        <v>28840117.720199998</v>
      </c>
      <c r="H132" s="6">
        <f t="shared" si="2"/>
        <v>176650730.3035</v>
      </c>
      <c r="I132" s="12"/>
      <c r="J132" s="135"/>
      <c r="K132" s="130"/>
      <c r="L132" s="13">
        <v>9</v>
      </c>
      <c r="M132" s="5" t="s">
        <v>561</v>
      </c>
      <c r="N132" s="5">
        <v>104185892.0212</v>
      </c>
      <c r="O132" s="5">
        <v>0</v>
      </c>
      <c r="P132" s="5">
        <v>171510377.8369</v>
      </c>
      <c r="Q132" s="6">
        <f t="shared" si="3"/>
        <v>275696269.8581</v>
      </c>
    </row>
    <row r="133" spans="1:17" ht="24.95" customHeight="1">
      <c r="A133" s="133"/>
      <c r="B133" s="130"/>
      <c r="C133" s="1">
        <v>2</v>
      </c>
      <c r="D133" s="5" t="s">
        <v>181</v>
      </c>
      <c r="E133" s="5">
        <v>135773614.25260001</v>
      </c>
      <c r="F133" s="5">
        <v>-6066891.2400000002</v>
      </c>
      <c r="G133" s="5">
        <v>25114906.728599999</v>
      </c>
      <c r="H133" s="6">
        <f t="shared" si="2"/>
        <v>154821629.74120003</v>
      </c>
      <c r="I133" s="12"/>
      <c r="J133" s="135"/>
      <c r="K133" s="130"/>
      <c r="L133" s="13">
        <v>10</v>
      </c>
      <c r="M133" s="5" t="s">
        <v>562</v>
      </c>
      <c r="N133" s="5">
        <v>177647435.59990001</v>
      </c>
      <c r="O133" s="5">
        <v>0</v>
      </c>
      <c r="P133" s="5">
        <v>189760260.50749999</v>
      </c>
      <c r="Q133" s="6">
        <f t="shared" si="3"/>
        <v>367407696.1074</v>
      </c>
    </row>
    <row r="134" spans="1:17" ht="24.95" customHeight="1">
      <c r="A134" s="133"/>
      <c r="B134" s="130"/>
      <c r="C134" s="1">
        <v>3</v>
      </c>
      <c r="D134" s="5" t="s">
        <v>182</v>
      </c>
      <c r="E134" s="5">
        <v>131469225.0539</v>
      </c>
      <c r="F134" s="5">
        <v>-6066891.2400000002</v>
      </c>
      <c r="G134" s="5">
        <v>24012024.615899999</v>
      </c>
      <c r="H134" s="6">
        <f t="shared" si="2"/>
        <v>149414358.4298</v>
      </c>
      <c r="I134" s="12"/>
      <c r="J134" s="135"/>
      <c r="K134" s="130"/>
      <c r="L134" s="13">
        <v>11</v>
      </c>
      <c r="M134" s="5" t="s">
        <v>563</v>
      </c>
      <c r="N134" s="5">
        <v>153567419.87270001</v>
      </c>
      <c r="O134" s="5">
        <v>0</v>
      </c>
      <c r="P134" s="5">
        <v>183017498.6753</v>
      </c>
      <c r="Q134" s="6">
        <f t="shared" si="3"/>
        <v>336584918.54799998</v>
      </c>
    </row>
    <row r="135" spans="1:17" ht="24.95" customHeight="1">
      <c r="A135" s="133"/>
      <c r="B135" s="130"/>
      <c r="C135" s="1">
        <v>4</v>
      </c>
      <c r="D135" s="5" t="s">
        <v>183</v>
      </c>
      <c r="E135" s="5">
        <v>155855047.84189999</v>
      </c>
      <c r="F135" s="5">
        <v>-6066891.2400000002</v>
      </c>
      <c r="G135" s="5">
        <v>30300534.011700001</v>
      </c>
      <c r="H135" s="6">
        <f t="shared" si="2"/>
        <v>180088690.61359999</v>
      </c>
      <c r="I135" s="12"/>
      <c r="J135" s="135"/>
      <c r="K135" s="130"/>
      <c r="L135" s="13">
        <v>12</v>
      </c>
      <c r="M135" s="5" t="s">
        <v>564</v>
      </c>
      <c r="N135" s="5">
        <v>211147585.4991</v>
      </c>
      <c r="O135" s="5">
        <v>0</v>
      </c>
      <c r="P135" s="5">
        <v>196094924.20860001</v>
      </c>
      <c r="Q135" s="6">
        <f t="shared" si="3"/>
        <v>407242509.70770001</v>
      </c>
    </row>
    <row r="136" spans="1:17" ht="24.95" customHeight="1">
      <c r="A136" s="133"/>
      <c r="B136" s="130"/>
      <c r="C136" s="1">
        <v>5</v>
      </c>
      <c r="D136" s="5" t="s">
        <v>184</v>
      </c>
      <c r="E136" s="5">
        <v>202275586.1997</v>
      </c>
      <c r="F136" s="5">
        <v>-6066891.2400000002</v>
      </c>
      <c r="G136" s="5">
        <v>39426445.469400004</v>
      </c>
      <c r="H136" s="6">
        <f t="shared" si="2"/>
        <v>235635140.42909998</v>
      </c>
      <c r="I136" s="12"/>
      <c r="J136" s="135"/>
      <c r="K136" s="130"/>
      <c r="L136" s="13">
        <v>13</v>
      </c>
      <c r="M136" s="5" t="s">
        <v>565</v>
      </c>
      <c r="N136" s="5">
        <v>228448044.29960001</v>
      </c>
      <c r="O136" s="5">
        <v>0</v>
      </c>
      <c r="P136" s="5">
        <v>203725024.6081</v>
      </c>
      <c r="Q136" s="6">
        <f t="shared" si="3"/>
        <v>432173068.9077</v>
      </c>
    </row>
    <row r="137" spans="1:17" ht="24.95" customHeight="1">
      <c r="A137" s="133"/>
      <c r="B137" s="130"/>
      <c r="C137" s="1">
        <v>6</v>
      </c>
      <c r="D137" s="5" t="s">
        <v>185</v>
      </c>
      <c r="E137" s="5">
        <v>165261689.16800001</v>
      </c>
      <c r="F137" s="5">
        <v>-6066891.2400000002</v>
      </c>
      <c r="G137" s="5">
        <v>29587817.465700001</v>
      </c>
      <c r="H137" s="6">
        <f t="shared" ref="H137:H200" si="4">E137++F137+G137</f>
        <v>188782615.3937</v>
      </c>
      <c r="I137" s="12"/>
      <c r="J137" s="135"/>
      <c r="K137" s="130"/>
      <c r="L137" s="13">
        <v>14</v>
      </c>
      <c r="M137" s="5" t="s">
        <v>566</v>
      </c>
      <c r="N137" s="5">
        <v>122977114.4913</v>
      </c>
      <c r="O137" s="5">
        <v>0</v>
      </c>
      <c r="P137" s="5">
        <v>176916957.83239999</v>
      </c>
      <c r="Q137" s="6">
        <f t="shared" ref="Q137:Q200" si="5">N137+O137+P137</f>
        <v>299894072.32370001</v>
      </c>
    </row>
    <row r="138" spans="1:17" ht="24.95" customHeight="1">
      <c r="A138" s="133"/>
      <c r="B138" s="130"/>
      <c r="C138" s="1">
        <v>7</v>
      </c>
      <c r="D138" s="5" t="s">
        <v>186</v>
      </c>
      <c r="E138" s="5">
        <v>156766139.10100001</v>
      </c>
      <c r="F138" s="5">
        <v>-6066891.2400000002</v>
      </c>
      <c r="G138" s="5">
        <v>27944371.425900001</v>
      </c>
      <c r="H138" s="6">
        <f t="shared" si="4"/>
        <v>178643619.28690001</v>
      </c>
      <c r="I138" s="12"/>
      <c r="J138" s="135"/>
      <c r="K138" s="130"/>
      <c r="L138" s="13">
        <v>15</v>
      </c>
      <c r="M138" s="5" t="s">
        <v>567</v>
      </c>
      <c r="N138" s="5">
        <v>148391639.0264</v>
      </c>
      <c r="O138" s="5">
        <v>0</v>
      </c>
      <c r="P138" s="5">
        <v>183283488.58239999</v>
      </c>
      <c r="Q138" s="6">
        <f t="shared" si="5"/>
        <v>331675127.60879999</v>
      </c>
    </row>
    <row r="139" spans="1:17" ht="24.95" customHeight="1">
      <c r="A139" s="133"/>
      <c r="B139" s="130"/>
      <c r="C139" s="1">
        <v>8</v>
      </c>
      <c r="D139" s="5" t="s">
        <v>187</v>
      </c>
      <c r="E139" s="5">
        <v>134717373.85550001</v>
      </c>
      <c r="F139" s="5">
        <v>-6066891.2400000002</v>
      </c>
      <c r="G139" s="5">
        <v>25504249.161200002</v>
      </c>
      <c r="H139" s="6">
        <f t="shared" si="4"/>
        <v>154154731.77670002</v>
      </c>
      <c r="I139" s="12"/>
      <c r="J139" s="135"/>
      <c r="K139" s="130"/>
      <c r="L139" s="13">
        <v>16</v>
      </c>
      <c r="M139" s="5" t="s">
        <v>568</v>
      </c>
      <c r="N139" s="5">
        <v>222153432.26719999</v>
      </c>
      <c r="O139" s="5">
        <v>0</v>
      </c>
      <c r="P139" s="5">
        <v>201820997.82820001</v>
      </c>
      <c r="Q139" s="6">
        <f t="shared" si="5"/>
        <v>423974430.09539998</v>
      </c>
    </row>
    <row r="140" spans="1:17" ht="24.95" customHeight="1">
      <c r="A140" s="133"/>
      <c r="B140" s="130"/>
      <c r="C140" s="1">
        <v>9</v>
      </c>
      <c r="D140" s="5" t="s">
        <v>188</v>
      </c>
      <c r="E140" s="5">
        <v>170182789.28569999</v>
      </c>
      <c r="F140" s="5">
        <v>-6066891.2400000002</v>
      </c>
      <c r="G140" s="5">
        <v>31535058.7863</v>
      </c>
      <c r="H140" s="6">
        <f t="shared" si="4"/>
        <v>195650956.83199999</v>
      </c>
      <c r="I140" s="12"/>
      <c r="J140" s="135"/>
      <c r="K140" s="130"/>
      <c r="L140" s="13">
        <v>17</v>
      </c>
      <c r="M140" s="5" t="s">
        <v>569</v>
      </c>
      <c r="N140" s="5">
        <v>215559697.12900001</v>
      </c>
      <c r="O140" s="5">
        <v>0</v>
      </c>
      <c r="P140" s="5">
        <v>199766807.8691</v>
      </c>
      <c r="Q140" s="6">
        <f t="shared" si="5"/>
        <v>415326504.99810004</v>
      </c>
    </row>
    <row r="141" spans="1:17" ht="24.95" customHeight="1">
      <c r="A141" s="133"/>
      <c r="B141" s="130"/>
      <c r="C141" s="1">
        <v>10</v>
      </c>
      <c r="D141" s="5" t="s">
        <v>189</v>
      </c>
      <c r="E141" s="5">
        <v>161012211.35949999</v>
      </c>
      <c r="F141" s="5">
        <v>-6066891.2400000002</v>
      </c>
      <c r="G141" s="5">
        <v>31591149.496100001</v>
      </c>
      <c r="H141" s="6">
        <f t="shared" si="4"/>
        <v>186536469.61559999</v>
      </c>
      <c r="I141" s="12"/>
      <c r="J141" s="135"/>
      <c r="K141" s="130"/>
      <c r="L141" s="13">
        <v>18</v>
      </c>
      <c r="M141" s="5" t="s">
        <v>570</v>
      </c>
      <c r="N141" s="5">
        <v>220104477.6381</v>
      </c>
      <c r="O141" s="5">
        <v>0</v>
      </c>
      <c r="P141" s="5">
        <v>201144851.95460001</v>
      </c>
      <c r="Q141" s="6">
        <f t="shared" si="5"/>
        <v>421249329.5927</v>
      </c>
    </row>
    <row r="142" spans="1:17" ht="24.95" customHeight="1">
      <c r="A142" s="133"/>
      <c r="B142" s="130"/>
      <c r="C142" s="1">
        <v>11</v>
      </c>
      <c r="D142" s="5" t="s">
        <v>190</v>
      </c>
      <c r="E142" s="5">
        <v>184348236.11230001</v>
      </c>
      <c r="F142" s="5">
        <v>-6066891.2400000002</v>
      </c>
      <c r="G142" s="5">
        <v>32944911.125599999</v>
      </c>
      <c r="H142" s="6">
        <f t="shared" si="4"/>
        <v>211226255.99790001</v>
      </c>
      <c r="I142" s="12"/>
      <c r="J142" s="135"/>
      <c r="K142" s="130"/>
      <c r="L142" s="13">
        <v>19</v>
      </c>
      <c r="M142" s="5" t="s">
        <v>571</v>
      </c>
      <c r="N142" s="5">
        <v>170230232.6622</v>
      </c>
      <c r="O142" s="5">
        <v>0</v>
      </c>
      <c r="P142" s="5">
        <v>188278325.13859999</v>
      </c>
      <c r="Q142" s="6">
        <f t="shared" si="5"/>
        <v>358508557.80079997</v>
      </c>
    </row>
    <row r="143" spans="1:17" ht="24.95" customHeight="1">
      <c r="A143" s="133"/>
      <c r="B143" s="130"/>
      <c r="C143" s="1">
        <v>12</v>
      </c>
      <c r="D143" s="5" t="s">
        <v>191</v>
      </c>
      <c r="E143" s="5">
        <v>141568587.039</v>
      </c>
      <c r="F143" s="5">
        <v>-6066891.2400000002</v>
      </c>
      <c r="G143" s="5">
        <v>28262806.734700002</v>
      </c>
      <c r="H143" s="6">
        <f t="shared" si="4"/>
        <v>163764502.53369999</v>
      </c>
      <c r="I143" s="12"/>
      <c r="J143" s="136"/>
      <c r="K143" s="131"/>
      <c r="L143" s="13">
        <v>20</v>
      </c>
      <c r="M143" s="5" t="s">
        <v>572</v>
      </c>
      <c r="N143" s="5">
        <v>194721725.542</v>
      </c>
      <c r="O143" s="5">
        <v>0</v>
      </c>
      <c r="P143" s="5">
        <v>194234405.94580001</v>
      </c>
      <c r="Q143" s="6">
        <f t="shared" si="5"/>
        <v>388956131.4878</v>
      </c>
    </row>
    <row r="144" spans="1:17" ht="24.95" customHeight="1">
      <c r="A144" s="133"/>
      <c r="B144" s="130"/>
      <c r="C144" s="1">
        <v>13</v>
      </c>
      <c r="D144" s="5" t="s">
        <v>192</v>
      </c>
      <c r="E144" s="5">
        <v>170057147.727</v>
      </c>
      <c r="F144" s="5">
        <v>-6066891.2400000002</v>
      </c>
      <c r="G144" s="5">
        <v>35808300.707099997</v>
      </c>
      <c r="H144" s="6">
        <f t="shared" si="4"/>
        <v>199798557.19409999</v>
      </c>
      <c r="I144" s="12"/>
      <c r="J144" s="19"/>
      <c r="K144" s="116" t="s">
        <v>837</v>
      </c>
      <c r="L144" s="117"/>
      <c r="M144" s="118"/>
      <c r="N144" s="15">
        <v>3677424532.2291007</v>
      </c>
      <c r="O144" s="15">
        <v>0</v>
      </c>
      <c r="P144" s="15">
        <v>3822014335.2417994</v>
      </c>
      <c r="Q144" s="8">
        <f t="shared" si="5"/>
        <v>7499438867.4708996</v>
      </c>
    </row>
    <row r="145" spans="1:17" ht="24.95" customHeight="1">
      <c r="A145" s="133"/>
      <c r="B145" s="130"/>
      <c r="C145" s="1">
        <v>14</v>
      </c>
      <c r="D145" s="5" t="s">
        <v>193</v>
      </c>
      <c r="E145" s="5">
        <v>125621895.4922</v>
      </c>
      <c r="F145" s="5">
        <v>-6066891.2400000002</v>
      </c>
      <c r="G145" s="5">
        <v>24134906.779100001</v>
      </c>
      <c r="H145" s="6">
        <f t="shared" si="4"/>
        <v>143689911.03130001</v>
      </c>
      <c r="I145" s="12"/>
      <c r="J145" s="134">
        <v>25</v>
      </c>
      <c r="K145" s="129" t="s">
        <v>50</v>
      </c>
      <c r="L145" s="13">
        <v>1</v>
      </c>
      <c r="M145" s="5" t="s">
        <v>573</v>
      </c>
      <c r="N145" s="5">
        <v>127406676.4621</v>
      </c>
      <c r="O145" s="5">
        <v>-3018317.48</v>
      </c>
      <c r="P145" s="5">
        <v>26046039.442499999</v>
      </c>
      <c r="Q145" s="6">
        <f t="shared" si="5"/>
        <v>150434398.42460001</v>
      </c>
    </row>
    <row r="146" spans="1:17" ht="24.95" customHeight="1">
      <c r="A146" s="133"/>
      <c r="B146" s="130"/>
      <c r="C146" s="1">
        <v>15</v>
      </c>
      <c r="D146" s="5" t="s">
        <v>194</v>
      </c>
      <c r="E146" s="5">
        <v>131968459.3494</v>
      </c>
      <c r="F146" s="5">
        <v>-6066891.2400000002</v>
      </c>
      <c r="G146" s="5">
        <v>25890063.876200002</v>
      </c>
      <c r="H146" s="6">
        <f t="shared" si="4"/>
        <v>151791631.98559999</v>
      </c>
      <c r="I146" s="12"/>
      <c r="J146" s="135"/>
      <c r="K146" s="130"/>
      <c r="L146" s="13">
        <v>2</v>
      </c>
      <c r="M146" s="5" t="s">
        <v>574</v>
      </c>
      <c r="N146" s="5">
        <v>143610328.94670001</v>
      </c>
      <c r="O146" s="5">
        <v>-3018317.48</v>
      </c>
      <c r="P146" s="5">
        <v>25995710.671399999</v>
      </c>
      <c r="Q146" s="6">
        <f t="shared" si="5"/>
        <v>166587722.13810003</v>
      </c>
    </row>
    <row r="147" spans="1:17" ht="24.95" customHeight="1">
      <c r="A147" s="133"/>
      <c r="B147" s="130"/>
      <c r="C147" s="1">
        <v>16</v>
      </c>
      <c r="D147" s="5" t="s">
        <v>195</v>
      </c>
      <c r="E147" s="5">
        <v>120371328.881</v>
      </c>
      <c r="F147" s="5">
        <v>-6066891.2400000002</v>
      </c>
      <c r="G147" s="5">
        <v>22525503.2141</v>
      </c>
      <c r="H147" s="6">
        <f t="shared" si="4"/>
        <v>136829940.85510001</v>
      </c>
      <c r="I147" s="12"/>
      <c r="J147" s="135"/>
      <c r="K147" s="130"/>
      <c r="L147" s="13">
        <v>3</v>
      </c>
      <c r="M147" s="5" t="s">
        <v>575</v>
      </c>
      <c r="N147" s="5">
        <v>147044228.59689999</v>
      </c>
      <c r="O147" s="5">
        <v>-3018317.48</v>
      </c>
      <c r="P147" s="5">
        <v>27585123.836599998</v>
      </c>
      <c r="Q147" s="6">
        <f t="shared" si="5"/>
        <v>171611034.9535</v>
      </c>
    </row>
    <row r="148" spans="1:17" ht="24.95" customHeight="1">
      <c r="A148" s="133"/>
      <c r="B148" s="130"/>
      <c r="C148" s="1">
        <v>17</v>
      </c>
      <c r="D148" s="5" t="s">
        <v>196</v>
      </c>
      <c r="E148" s="5">
        <v>152306502.99039999</v>
      </c>
      <c r="F148" s="5">
        <v>-6066891.2400000002</v>
      </c>
      <c r="G148" s="5">
        <v>28331773.6138</v>
      </c>
      <c r="H148" s="6">
        <f t="shared" si="4"/>
        <v>174571385.36419997</v>
      </c>
      <c r="I148" s="12"/>
      <c r="J148" s="135"/>
      <c r="K148" s="130"/>
      <c r="L148" s="13">
        <v>4</v>
      </c>
      <c r="M148" s="5" t="s">
        <v>576</v>
      </c>
      <c r="N148" s="5">
        <v>173492151.31889999</v>
      </c>
      <c r="O148" s="5">
        <v>-3018317.48</v>
      </c>
      <c r="P148" s="5">
        <v>31457969.809700001</v>
      </c>
      <c r="Q148" s="6">
        <f t="shared" si="5"/>
        <v>201931803.64860001</v>
      </c>
    </row>
    <row r="149" spans="1:17" ht="24.95" customHeight="1">
      <c r="A149" s="133"/>
      <c r="B149" s="130"/>
      <c r="C149" s="1">
        <v>18</v>
      </c>
      <c r="D149" s="5" t="s">
        <v>197</v>
      </c>
      <c r="E149" s="5">
        <v>142726670.01120001</v>
      </c>
      <c r="F149" s="5">
        <v>-6066891.2400000002</v>
      </c>
      <c r="G149" s="5">
        <v>28708710.239500001</v>
      </c>
      <c r="H149" s="6">
        <f t="shared" si="4"/>
        <v>165368489.01069999</v>
      </c>
      <c r="I149" s="12"/>
      <c r="J149" s="135"/>
      <c r="K149" s="130"/>
      <c r="L149" s="13">
        <v>5</v>
      </c>
      <c r="M149" s="5" t="s">
        <v>577</v>
      </c>
      <c r="N149" s="5">
        <v>123880862.15979999</v>
      </c>
      <c r="O149" s="5">
        <v>-3018317.48</v>
      </c>
      <c r="P149" s="5">
        <v>24036592.7016</v>
      </c>
      <c r="Q149" s="6">
        <f t="shared" si="5"/>
        <v>144899137.38139999</v>
      </c>
    </row>
    <row r="150" spans="1:17" ht="24.95" customHeight="1">
      <c r="A150" s="133"/>
      <c r="B150" s="130"/>
      <c r="C150" s="1">
        <v>19</v>
      </c>
      <c r="D150" s="5" t="s">
        <v>198</v>
      </c>
      <c r="E150" s="5">
        <v>167159202.63839999</v>
      </c>
      <c r="F150" s="5">
        <v>-6066891.2400000002</v>
      </c>
      <c r="G150" s="5">
        <v>33707427.284999996</v>
      </c>
      <c r="H150" s="6">
        <f t="shared" si="4"/>
        <v>194799738.68339998</v>
      </c>
      <c r="I150" s="12"/>
      <c r="J150" s="135"/>
      <c r="K150" s="130"/>
      <c r="L150" s="13">
        <v>6</v>
      </c>
      <c r="M150" s="5" t="s">
        <v>578</v>
      </c>
      <c r="N150" s="5">
        <v>116489425.1144</v>
      </c>
      <c r="O150" s="5">
        <v>-3018317.48</v>
      </c>
      <c r="P150" s="5">
        <v>24825096.380800001</v>
      </c>
      <c r="Q150" s="6">
        <f t="shared" si="5"/>
        <v>138296204.01519999</v>
      </c>
    </row>
    <row r="151" spans="1:17" ht="24.95" customHeight="1">
      <c r="A151" s="133"/>
      <c r="B151" s="130"/>
      <c r="C151" s="1">
        <v>20</v>
      </c>
      <c r="D151" s="5" t="s">
        <v>199</v>
      </c>
      <c r="E151" s="5">
        <v>115854324.1367</v>
      </c>
      <c r="F151" s="5">
        <v>-6066891.2400000002</v>
      </c>
      <c r="G151" s="5">
        <v>22996571.104499999</v>
      </c>
      <c r="H151" s="6">
        <f t="shared" si="4"/>
        <v>132784004.00120001</v>
      </c>
      <c r="I151" s="12"/>
      <c r="J151" s="135"/>
      <c r="K151" s="130"/>
      <c r="L151" s="13">
        <v>7</v>
      </c>
      <c r="M151" s="5" t="s">
        <v>579</v>
      </c>
      <c r="N151" s="5">
        <v>133099630.96690001</v>
      </c>
      <c r="O151" s="5">
        <v>-3018317.48</v>
      </c>
      <c r="P151" s="5">
        <v>25829613.967700001</v>
      </c>
      <c r="Q151" s="6">
        <f t="shared" si="5"/>
        <v>155910927.45460001</v>
      </c>
    </row>
    <row r="152" spans="1:17" ht="24.95" customHeight="1">
      <c r="A152" s="133"/>
      <c r="B152" s="130"/>
      <c r="C152" s="1">
        <v>21</v>
      </c>
      <c r="D152" s="5" t="s">
        <v>200</v>
      </c>
      <c r="E152" s="5">
        <v>158410321.1189</v>
      </c>
      <c r="F152" s="5">
        <v>-6066891.2400000002</v>
      </c>
      <c r="G152" s="5">
        <v>31077161.0416</v>
      </c>
      <c r="H152" s="6">
        <f t="shared" si="4"/>
        <v>183420590.92049998</v>
      </c>
      <c r="I152" s="12"/>
      <c r="J152" s="135"/>
      <c r="K152" s="130"/>
      <c r="L152" s="13">
        <v>8</v>
      </c>
      <c r="M152" s="5" t="s">
        <v>580</v>
      </c>
      <c r="N152" s="5">
        <v>208268826.3849</v>
      </c>
      <c r="O152" s="5">
        <v>-3018317.48</v>
      </c>
      <c r="P152" s="5">
        <v>38821198.372699998</v>
      </c>
      <c r="Q152" s="6">
        <f t="shared" si="5"/>
        <v>244071707.27760002</v>
      </c>
    </row>
    <row r="153" spans="1:17" ht="24.95" customHeight="1">
      <c r="A153" s="133"/>
      <c r="B153" s="130"/>
      <c r="C153" s="1">
        <v>22</v>
      </c>
      <c r="D153" s="5" t="s">
        <v>201</v>
      </c>
      <c r="E153" s="5">
        <v>154247001.891</v>
      </c>
      <c r="F153" s="5">
        <v>-6066891.2400000002</v>
      </c>
      <c r="G153" s="5">
        <v>29396262.399999999</v>
      </c>
      <c r="H153" s="6">
        <f t="shared" si="4"/>
        <v>177576373.051</v>
      </c>
      <c r="I153" s="12"/>
      <c r="J153" s="135"/>
      <c r="K153" s="130"/>
      <c r="L153" s="13">
        <v>9</v>
      </c>
      <c r="M153" s="5" t="s">
        <v>64</v>
      </c>
      <c r="N153" s="5">
        <v>193011999.51899999</v>
      </c>
      <c r="O153" s="5">
        <v>-3018317.48</v>
      </c>
      <c r="P153" s="5">
        <v>30538293.831099998</v>
      </c>
      <c r="Q153" s="6">
        <f t="shared" si="5"/>
        <v>220531975.87009999</v>
      </c>
    </row>
    <row r="154" spans="1:17" ht="24.95" customHeight="1">
      <c r="A154" s="133"/>
      <c r="B154" s="131"/>
      <c r="C154" s="1">
        <v>23</v>
      </c>
      <c r="D154" s="5" t="s">
        <v>202</v>
      </c>
      <c r="E154" s="5">
        <v>163374868.03510001</v>
      </c>
      <c r="F154" s="5">
        <v>-6066891.2400000002</v>
      </c>
      <c r="G154" s="5">
        <v>31852670.960900001</v>
      </c>
      <c r="H154" s="6">
        <f t="shared" si="4"/>
        <v>189160647.75600001</v>
      </c>
      <c r="I154" s="12"/>
      <c r="J154" s="135"/>
      <c r="K154" s="130"/>
      <c r="L154" s="13">
        <v>10</v>
      </c>
      <c r="M154" s="5" t="s">
        <v>853</v>
      </c>
      <c r="N154" s="5">
        <v>147651241.0142</v>
      </c>
      <c r="O154" s="5">
        <v>-3018317.48</v>
      </c>
      <c r="P154" s="5">
        <v>28144972.619899999</v>
      </c>
      <c r="Q154" s="6">
        <f t="shared" si="5"/>
        <v>172777896.1541</v>
      </c>
    </row>
    <row r="155" spans="1:17" ht="24.95" customHeight="1">
      <c r="A155" s="1"/>
      <c r="B155" s="116" t="s">
        <v>820</v>
      </c>
      <c r="C155" s="117"/>
      <c r="D155" s="118"/>
      <c r="E155" s="15">
        <v>3495205725.3636994</v>
      </c>
      <c r="F155" s="15">
        <v>-139538498.51999995</v>
      </c>
      <c r="G155" s="15">
        <v>669493743.96309996</v>
      </c>
      <c r="H155" s="8">
        <f t="shared" si="4"/>
        <v>4025160970.8067994</v>
      </c>
      <c r="I155" s="12"/>
      <c r="J155" s="135"/>
      <c r="K155" s="130"/>
      <c r="L155" s="13">
        <v>11</v>
      </c>
      <c r="M155" s="5" t="s">
        <v>193</v>
      </c>
      <c r="N155" s="5">
        <v>141330770.76480001</v>
      </c>
      <c r="O155" s="5">
        <v>-3018317.48</v>
      </c>
      <c r="P155" s="5">
        <v>28129979.820099998</v>
      </c>
      <c r="Q155" s="6">
        <f t="shared" si="5"/>
        <v>166442433.10490003</v>
      </c>
    </row>
    <row r="156" spans="1:17" ht="24.95" customHeight="1">
      <c r="A156" s="133">
        <v>8</v>
      </c>
      <c r="B156" s="129" t="s">
        <v>33</v>
      </c>
      <c r="C156" s="1">
        <v>1</v>
      </c>
      <c r="D156" s="5" t="s">
        <v>203</v>
      </c>
      <c r="E156" s="5">
        <v>137202170.76359999</v>
      </c>
      <c r="F156" s="5">
        <v>0</v>
      </c>
      <c r="G156" s="5">
        <v>24091391.844500002</v>
      </c>
      <c r="H156" s="6">
        <f t="shared" si="4"/>
        <v>161293562.6081</v>
      </c>
      <c r="I156" s="12"/>
      <c r="J156" s="135"/>
      <c r="K156" s="130"/>
      <c r="L156" s="13">
        <v>12</v>
      </c>
      <c r="M156" s="5" t="s">
        <v>581</v>
      </c>
      <c r="N156" s="5">
        <v>150153799.79789999</v>
      </c>
      <c r="O156" s="5">
        <v>-3018317.48</v>
      </c>
      <c r="P156" s="5">
        <v>26378056.4641</v>
      </c>
      <c r="Q156" s="6">
        <f t="shared" si="5"/>
        <v>173513538.78200001</v>
      </c>
    </row>
    <row r="157" spans="1:17" ht="24.95" customHeight="1">
      <c r="A157" s="133"/>
      <c r="B157" s="130"/>
      <c r="C157" s="1">
        <v>2</v>
      </c>
      <c r="D157" s="5" t="s">
        <v>204</v>
      </c>
      <c r="E157" s="5">
        <v>132669486.87819999</v>
      </c>
      <c r="F157" s="5">
        <v>0</v>
      </c>
      <c r="G157" s="5">
        <v>26320380.2108</v>
      </c>
      <c r="H157" s="6">
        <f t="shared" si="4"/>
        <v>158989867.08899999</v>
      </c>
      <c r="I157" s="12"/>
      <c r="J157" s="136"/>
      <c r="K157" s="131"/>
      <c r="L157" s="13">
        <v>13</v>
      </c>
      <c r="M157" s="5" t="s">
        <v>582</v>
      </c>
      <c r="N157" s="5">
        <v>120538247.7145</v>
      </c>
      <c r="O157" s="5">
        <v>-3018317.48</v>
      </c>
      <c r="P157" s="5">
        <v>23662713.431200001</v>
      </c>
      <c r="Q157" s="6">
        <f t="shared" si="5"/>
        <v>141182643.66569999</v>
      </c>
    </row>
    <row r="158" spans="1:17" ht="24.95" customHeight="1">
      <c r="A158" s="133"/>
      <c r="B158" s="130"/>
      <c r="C158" s="1">
        <v>3</v>
      </c>
      <c r="D158" s="5" t="s">
        <v>205</v>
      </c>
      <c r="E158" s="5">
        <v>186129542.68329999</v>
      </c>
      <c r="F158" s="5">
        <v>0</v>
      </c>
      <c r="G158" s="5">
        <v>34075185.427500002</v>
      </c>
      <c r="H158" s="6">
        <f t="shared" si="4"/>
        <v>220204728.1108</v>
      </c>
      <c r="I158" s="12"/>
      <c r="J158" s="19"/>
      <c r="K158" s="116" t="s">
        <v>838</v>
      </c>
      <c r="L158" s="117"/>
      <c r="M158" s="118"/>
      <c r="N158" s="15">
        <v>1925978188.7610002</v>
      </c>
      <c r="O158" s="15">
        <v>-39238127.239999995</v>
      </c>
      <c r="P158" s="15">
        <v>361451361.34940004</v>
      </c>
      <c r="Q158" s="8">
        <f t="shared" si="5"/>
        <v>2248191422.8704004</v>
      </c>
    </row>
    <row r="159" spans="1:17" ht="24.95" customHeight="1">
      <c r="A159" s="133"/>
      <c r="B159" s="130"/>
      <c r="C159" s="1">
        <v>4</v>
      </c>
      <c r="D159" s="5" t="s">
        <v>206</v>
      </c>
      <c r="E159" s="5">
        <v>107216244.5759</v>
      </c>
      <c r="F159" s="5">
        <v>0</v>
      </c>
      <c r="G159" s="5">
        <v>22844814.034899998</v>
      </c>
      <c r="H159" s="6">
        <f t="shared" si="4"/>
        <v>130061058.6108</v>
      </c>
      <c r="I159" s="12"/>
      <c r="J159" s="134">
        <v>26</v>
      </c>
      <c r="K159" s="129" t="s">
        <v>51</v>
      </c>
      <c r="L159" s="13">
        <v>1</v>
      </c>
      <c r="M159" s="5" t="s">
        <v>583</v>
      </c>
      <c r="N159" s="5">
        <v>132540761.48199999</v>
      </c>
      <c r="O159" s="5">
        <v>0</v>
      </c>
      <c r="P159" s="5">
        <v>26301447.2535</v>
      </c>
      <c r="Q159" s="6">
        <f t="shared" si="5"/>
        <v>158842208.73549998</v>
      </c>
    </row>
    <row r="160" spans="1:17" ht="24.95" customHeight="1">
      <c r="A160" s="133"/>
      <c r="B160" s="130"/>
      <c r="C160" s="1">
        <v>5</v>
      </c>
      <c r="D160" s="5" t="s">
        <v>207</v>
      </c>
      <c r="E160" s="5">
        <v>148395993.10769999</v>
      </c>
      <c r="F160" s="5">
        <v>0</v>
      </c>
      <c r="G160" s="5">
        <v>28553484.2476</v>
      </c>
      <c r="H160" s="6">
        <f t="shared" si="4"/>
        <v>176949477.35529998</v>
      </c>
      <c r="I160" s="12"/>
      <c r="J160" s="135"/>
      <c r="K160" s="130"/>
      <c r="L160" s="13">
        <v>2</v>
      </c>
      <c r="M160" s="5" t="s">
        <v>584</v>
      </c>
      <c r="N160" s="5">
        <v>113795280.8194</v>
      </c>
      <c r="O160" s="5">
        <v>0</v>
      </c>
      <c r="P160" s="5">
        <v>21862755.3772</v>
      </c>
      <c r="Q160" s="6">
        <f t="shared" si="5"/>
        <v>135658036.19659999</v>
      </c>
    </row>
    <row r="161" spans="1:17" ht="24.95" customHeight="1">
      <c r="A161" s="133"/>
      <c r="B161" s="130"/>
      <c r="C161" s="1">
        <v>6</v>
      </c>
      <c r="D161" s="5" t="s">
        <v>208</v>
      </c>
      <c r="E161" s="5">
        <v>106903794.5856</v>
      </c>
      <c r="F161" s="5">
        <v>0</v>
      </c>
      <c r="G161" s="5">
        <v>22087942.223499998</v>
      </c>
      <c r="H161" s="6">
        <f t="shared" si="4"/>
        <v>128991736.8091</v>
      </c>
      <c r="I161" s="12"/>
      <c r="J161" s="135"/>
      <c r="K161" s="130"/>
      <c r="L161" s="13">
        <v>3</v>
      </c>
      <c r="M161" s="5" t="s">
        <v>585</v>
      </c>
      <c r="N161" s="5">
        <v>130319220.9532</v>
      </c>
      <c r="O161" s="5">
        <v>0</v>
      </c>
      <c r="P161" s="5">
        <v>29551298.298300002</v>
      </c>
      <c r="Q161" s="6">
        <f t="shared" si="5"/>
        <v>159870519.25150001</v>
      </c>
    </row>
    <row r="162" spans="1:17" ht="24.95" customHeight="1">
      <c r="A162" s="133"/>
      <c r="B162" s="130"/>
      <c r="C162" s="1">
        <v>7</v>
      </c>
      <c r="D162" s="5" t="s">
        <v>209</v>
      </c>
      <c r="E162" s="5">
        <v>179205443.2841</v>
      </c>
      <c r="F162" s="5">
        <v>0</v>
      </c>
      <c r="G162" s="5">
        <v>31816681.824000001</v>
      </c>
      <c r="H162" s="6">
        <f t="shared" si="4"/>
        <v>211022125.1081</v>
      </c>
      <c r="I162" s="12"/>
      <c r="J162" s="135"/>
      <c r="K162" s="130"/>
      <c r="L162" s="13">
        <v>4</v>
      </c>
      <c r="M162" s="5" t="s">
        <v>586</v>
      </c>
      <c r="N162" s="5">
        <v>212140548.2137</v>
      </c>
      <c r="O162" s="5">
        <v>0</v>
      </c>
      <c r="P162" s="5">
        <v>28597873.8213</v>
      </c>
      <c r="Q162" s="6">
        <f t="shared" si="5"/>
        <v>240738422.035</v>
      </c>
    </row>
    <row r="163" spans="1:17" ht="24.95" customHeight="1">
      <c r="A163" s="133"/>
      <c r="B163" s="130"/>
      <c r="C163" s="1">
        <v>8</v>
      </c>
      <c r="D163" s="5" t="s">
        <v>210</v>
      </c>
      <c r="E163" s="5">
        <v>118591985.80419999</v>
      </c>
      <c r="F163" s="5">
        <v>0</v>
      </c>
      <c r="G163" s="5">
        <v>24428230.0801</v>
      </c>
      <c r="H163" s="6">
        <f t="shared" si="4"/>
        <v>143020215.88429999</v>
      </c>
      <c r="I163" s="12"/>
      <c r="J163" s="135"/>
      <c r="K163" s="130"/>
      <c r="L163" s="13">
        <v>5</v>
      </c>
      <c r="M163" s="5" t="s">
        <v>587</v>
      </c>
      <c r="N163" s="5">
        <v>127338573.75740001</v>
      </c>
      <c r="O163" s="5">
        <v>0</v>
      </c>
      <c r="P163" s="5">
        <v>27151156.833099999</v>
      </c>
      <c r="Q163" s="6">
        <f t="shared" si="5"/>
        <v>154489730.5905</v>
      </c>
    </row>
    <row r="164" spans="1:17" ht="24.95" customHeight="1">
      <c r="A164" s="133"/>
      <c r="B164" s="130"/>
      <c r="C164" s="1">
        <v>9</v>
      </c>
      <c r="D164" s="5" t="s">
        <v>211</v>
      </c>
      <c r="E164" s="5">
        <v>140845965.9668</v>
      </c>
      <c r="F164" s="5">
        <v>0</v>
      </c>
      <c r="G164" s="5">
        <v>27183906.684300002</v>
      </c>
      <c r="H164" s="6">
        <f t="shared" si="4"/>
        <v>168029872.65110001</v>
      </c>
      <c r="I164" s="12"/>
      <c r="J164" s="135"/>
      <c r="K164" s="130"/>
      <c r="L164" s="13">
        <v>6</v>
      </c>
      <c r="M164" s="5" t="s">
        <v>588</v>
      </c>
      <c r="N164" s="5">
        <v>134114506.5028</v>
      </c>
      <c r="O164" s="5">
        <v>0</v>
      </c>
      <c r="P164" s="5">
        <v>27913261.425500002</v>
      </c>
      <c r="Q164" s="6">
        <f t="shared" si="5"/>
        <v>162027767.92829999</v>
      </c>
    </row>
    <row r="165" spans="1:17" ht="24.95" customHeight="1">
      <c r="A165" s="133"/>
      <c r="B165" s="130"/>
      <c r="C165" s="1">
        <v>10</v>
      </c>
      <c r="D165" s="5" t="s">
        <v>212</v>
      </c>
      <c r="E165" s="5">
        <v>120051756.92839999</v>
      </c>
      <c r="F165" s="5">
        <v>0</v>
      </c>
      <c r="G165" s="5">
        <v>23824931.574999999</v>
      </c>
      <c r="H165" s="6">
        <f t="shared" si="4"/>
        <v>143876688.5034</v>
      </c>
      <c r="I165" s="12"/>
      <c r="J165" s="135"/>
      <c r="K165" s="130"/>
      <c r="L165" s="13">
        <v>7</v>
      </c>
      <c r="M165" s="5" t="s">
        <v>589</v>
      </c>
      <c r="N165" s="5">
        <v>127031608.26090001</v>
      </c>
      <c r="O165" s="5">
        <v>0</v>
      </c>
      <c r="P165" s="5">
        <v>25981542.062399998</v>
      </c>
      <c r="Q165" s="6">
        <f t="shared" si="5"/>
        <v>153013150.3233</v>
      </c>
    </row>
    <row r="166" spans="1:17" ht="24.95" customHeight="1">
      <c r="A166" s="133"/>
      <c r="B166" s="130"/>
      <c r="C166" s="1">
        <v>11</v>
      </c>
      <c r="D166" s="5" t="s">
        <v>213</v>
      </c>
      <c r="E166" s="5">
        <v>172970279.60210001</v>
      </c>
      <c r="F166" s="5">
        <v>0</v>
      </c>
      <c r="G166" s="5">
        <v>34447124.453199998</v>
      </c>
      <c r="H166" s="6">
        <f t="shared" si="4"/>
        <v>207417404.0553</v>
      </c>
      <c r="I166" s="12"/>
      <c r="J166" s="135"/>
      <c r="K166" s="130"/>
      <c r="L166" s="13">
        <v>8</v>
      </c>
      <c r="M166" s="5" t="s">
        <v>590</v>
      </c>
      <c r="N166" s="5">
        <v>113510790.39830001</v>
      </c>
      <c r="O166" s="5">
        <v>0</v>
      </c>
      <c r="P166" s="5">
        <v>23835984.217399999</v>
      </c>
      <c r="Q166" s="6">
        <f t="shared" si="5"/>
        <v>137346774.61570001</v>
      </c>
    </row>
    <row r="167" spans="1:17" ht="24.95" customHeight="1">
      <c r="A167" s="133"/>
      <c r="B167" s="130"/>
      <c r="C167" s="1">
        <v>12</v>
      </c>
      <c r="D167" s="5" t="s">
        <v>214</v>
      </c>
      <c r="E167" s="5">
        <v>122500314.30410001</v>
      </c>
      <c r="F167" s="5">
        <v>0</v>
      </c>
      <c r="G167" s="5">
        <v>25275176.280900002</v>
      </c>
      <c r="H167" s="6">
        <f t="shared" si="4"/>
        <v>147775490.58500001</v>
      </c>
      <c r="I167" s="12"/>
      <c r="J167" s="135"/>
      <c r="K167" s="130"/>
      <c r="L167" s="13">
        <v>9</v>
      </c>
      <c r="M167" s="5" t="s">
        <v>591</v>
      </c>
      <c r="N167" s="5">
        <v>122484677.2951</v>
      </c>
      <c r="O167" s="5">
        <v>0</v>
      </c>
      <c r="P167" s="5">
        <v>25670514.9606</v>
      </c>
      <c r="Q167" s="6">
        <f t="shared" si="5"/>
        <v>148155192.25569999</v>
      </c>
    </row>
    <row r="168" spans="1:17" ht="24.95" customHeight="1">
      <c r="A168" s="133"/>
      <c r="B168" s="130"/>
      <c r="C168" s="1">
        <v>13</v>
      </c>
      <c r="D168" s="5" t="s">
        <v>215</v>
      </c>
      <c r="E168" s="5">
        <v>141336830.0891</v>
      </c>
      <c r="F168" s="5">
        <v>0</v>
      </c>
      <c r="G168" s="5">
        <v>30619080.493700001</v>
      </c>
      <c r="H168" s="6">
        <f t="shared" si="4"/>
        <v>171955910.5828</v>
      </c>
      <c r="I168" s="12"/>
      <c r="J168" s="135"/>
      <c r="K168" s="130"/>
      <c r="L168" s="13">
        <v>10</v>
      </c>
      <c r="M168" s="5" t="s">
        <v>592</v>
      </c>
      <c r="N168" s="5">
        <v>134890036.5354</v>
      </c>
      <c r="O168" s="5">
        <v>0</v>
      </c>
      <c r="P168" s="5">
        <v>27420733.2531</v>
      </c>
      <c r="Q168" s="6">
        <f t="shared" si="5"/>
        <v>162310769.78850001</v>
      </c>
    </row>
    <row r="169" spans="1:17" ht="24.95" customHeight="1">
      <c r="A169" s="133"/>
      <c r="B169" s="130"/>
      <c r="C169" s="1">
        <v>14</v>
      </c>
      <c r="D169" s="5" t="s">
        <v>216</v>
      </c>
      <c r="E169" s="5">
        <v>124934393.7192</v>
      </c>
      <c r="F169" s="5">
        <v>0</v>
      </c>
      <c r="G169" s="5">
        <v>23493737.687600002</v>
      </c>
      <c r="H169" s="6">
        <f t="shared" si="4"/>
        <v>148428131.4068</v>
      </c>
      <c r="I169" s="12"/>
      <c r="J169" s="135"/>
      <c r="K169" s="130"/>
      <c r="L169" s="13">
        <v>11</v>
      </c>
      <c r="M169" s="5" t="s">
        <v>593</v>
      </c>
      <c r="N169" s="5">
        <v>131759873.5905</v>
      </c>
      <c r="O169" s="5">
        <v>0</v>
      </c>
      <c r="P169" s="5">
        <v>24962090.471000001</v>
      </c>
      <c r="Q169" s="6">
        <f t="shared" si="5"/>
        <v>156721964.06150001</v>
      </c>
    </row>
    <row r="170" spans="1:17" ht="24.95" customHeight="1">
      <c r="A170" s="133"/>
      <c r="B170" s="130"/>
      <c r="C170" s="1">
        <v>15</v>
      </c>
      <c r="D170" s="5" t="s">
        <v>217</v>
      </c>
      <c r="E170" s="5">
        <v>114974567.65809999</v>
      </c>
      <c r="F170" s="5">
        <v>0</v>
      </c>
      <c r="G170" s="5">
        <v>21775856.806400001</v>
      </c>
      <c r="H170" s="6">
        <f t="shared" si="4"/>
        <v>136750424.46450001</v>
      </c>
      <c r="I170" s="12"/>
      <c r="J170" s="135"/>
      <c r="K170" s="130"/>
      <c r="L170" s="13">
        <v>12</v>
      </c>
      <c r="M170" s="5" t="s">
        <v>594</v>
      </c>
      <c r="N170" s="5">
        <v>153318533.04570001</v>
      </c>
      <c r="O170" s="5">
        <v>0</v>
      </c>
      <c r="P170" s="5">
        <v>30829272.794599999</v>
      </c>
      <c r="Q170" s="6">
        <f t="shared" si="5"/>
        <v>184147805.84030002</v>
      </c>
    </row>
    <row r="171" spans="1:17" ht="24.95" customHeight="1">
      <c r="A171" s="133"/>
      <c r="B171" s="130"/>
      <c r="C171" s="1">
        <v>16</v>
      </c>
      <c r="D171" s="5" t="s">
        <v>218</v>
      </c>
      <c r="E171" s="5">
        <v>168469922.78490001</v>
      </c>
      <c r="F171" s="5">
        <v>0</v>
      </c>
      <c r="G171" s="5">
        <v>27406505.664900001</v>
      </c>
      <c r="H171" s="6">
        <f t="shared" si="4"/>
        <v>195876428.44980001</v>
      </c>
      <c r="I171" s="12"/>
      <c r="J171" s="135"/>
      <c r="K171" s="130"/>
      <c r="L171" s="13">
        <v>13</v>
      </c>
      <c r="M171" s="5" t="s">
        <v>595</v>
      </c>
      <c r="N171" s="5">
        <v>157055068.76699999</v>
      </c>
      <c r="O171" s="5">
        <v>0</v>
      </c>
      <c r="P171" s="5">
        <v>29167482.623300001</v>
      </c>
      <c r="Q171" s="6">
        <f t="shared" si="5"/>
        <v>186222551.39029998</v>
      </c>
    </row>
    <row r="172" spans="1:17" ht="24.95" customHeight="1">
      <c r="A172" s="133"/>
      <c r="B172" s="130"/>
      <c r="C172" s="1">
        <v>17</v>
      </c>
      <c r="D172" s="5" t="s">
        <v>219</v>
      </c>
      <c r="E172" s="5">
        <v>173625381.12310001</v>
      </c>
      <c r="F172" s="5">
        <v>0</v>
      </c>
      <c r="G172" s="5">
        <v>30187523.0405</v>
      </c>
      <c r="H172" s="6">
        <f t="shared" si="4"/>
        <v>203812904.16360003</v>
      </c>
      <c r="I172" s="12"/>
      <c r="J172" s="135"/>
      <c r="K172" s="130"/>
      <c r="L172" s="13">
        <v>14</v>
      </c>
      <c r="M172" s="5" t="s">
        <v>596</v>
      </c>
      <c r="N172" s="5">
        <v>173901643.3978</v>
      </c>
      <c r="O172" s="5">
        <v>0</v>
      </c>
      <c r="P172" s="5">
        <v>30212686.553199999</v>
      </c>
      <c r="Q172" s="6">
        <f t="shared" si="5"/>
        <v>204114329.95100001</v>
      </c>
    </row>
    <row r="173" spans="1:17" ht="24.95" customHeight="1">
      <c r="A173" s="133"/>
      <c r="B173" s="130"/>
      <c r="C173" s="1">
        <v>18</v>
      </c>
      <c r="D173" s="5" t="s">
        <v>220</v>
      </c>
      <c r="E173" s="5">
        <v>96674697.209900007</v>
      </c>
      <c r="F173" s="5">
        <v>0</v>
      </c>
      <c r="G173" s="5">
        <v>21523213.4309</v>
      </c>
      <c r="H173" s="6">
        <f t="shared" si="4"/>
        <v>118197910.6408</v>
      </c>
      <c r="I173" s="12"/>
      <c r="J173" s="135"/>
      <c r="K173" s="130"/>
      <c r="L173" s="13">
        <v>15</v>
      </c>
      <c r="M173" s="5" t="s">
        <v>597</v>
      </c>
      <c r="N173" s="5">
        <v>205193126.83649999</v>
      </c>
      <c r="O173" s="5">
        <v>0</v>
      </c>
      <c r="P173" s="5">
        <v>31129422.767200001</v>
      </c>
      <c r="Q173" s="6">
        <f t="shared" si="5"/>
        <v>236322549.60369998</v>
      </c>
    </row>
    <row r="174" spans="1:17" ht="24.95" customHeight="1">
      <c r="A174" s="133"/>
      <c r="B174" s="130"/>
      <c r="C174" s="1">
        <v>19</v>
      </c>
      <c r="D174" s="5" t="s">
        <v>221</v>
      </c>
      <c r="E174" s="5">
        <v>130239621.2836</v>
      </c>
      <c r="F174" s="5">
        <v>0</v>
      </c>
      <c r="G174" s="5">
        <v>24287650.5337</v>
      </c>
      <c r="H174" s="6">
        <f t="shared" si="4"/>
        <v>154527271.81729999</v>
      </c>
      <c r="I174" s="12"/>
      <c r="J174" s="135"/>
      <c r="K174" s="130"/>
      <c r="L174" s="13">
        <v>16</v>
      </c>
      <c r="M174" s="5" t="s">
        <v>598</v>
      </c>
      <c r="N174" s="5">
        <v>129955415.6032</v>
      </c>
      <c r="O174" s="5">
        <v>0</v>
      </c>
      <c r="P174" s="5">
        <v>30330218.344599999</v>
      </c>
      <c r="Q174" s="6">
        <f t="shared" si="5"/>
        <v>160285633.94780001</v>
      </c>
    </row>
    <row r="175" spans="1:17" ht="24.95" customHeight="1">
      <c r="A175" s="133"/>
      <c r="B175" s="130"/>
      <c r="C175" s="1">
        <v>20</v>
      </c>
      <c r="D175" s="5" t="s">
        <v>222</v>
      </c>
      <c r="E175" s="5">
        <v>154124478.24399999</v>
      </c>
      <c r="F175" s="5">
        <v>0</v>
      </c>
      <c r="G175" s="5">
        <v>26446202.138599999</v>
      </c>
      <c r="H175" s="6">
        <f t="shared" si="4"/>
        <v>180570680.38259998</v>
      </c>
      <c r="I175" s="12"/>
      <c r="J175" s="135"/>
      <c r="K175" s="130"/>
      <c r="L175" s="13">
        <v>17</v>
      </c>
      <c r="M175" s="5" t="s">
        <v>599</v>
      </c>
      <c r="N175" s="5">
        <v>176388600.86039999</v>
      </c>
      <c r="O175" s="5">
        <v>0</v>
      </c>
      <c r="P175" s="5">
        <v>32888283.967799999</v>
      </c>
      <c r="Q175" s="6">
        <f t="shared" si="5"/>
        <v>209276884.82819998</v>
      </c>
    </row>
    <row r="176" spans="1:17" ht="24.95" customHeight="1">
      <c r="A176" s="133"/>
      <c r="B176" s="130"/>
      <c r="C176" s="1">
        <v>21</v>
      </c>
      <c r="D176" s="5" t="s">
        <v>223</v>
      </c>
      <c r="E176" s="5">
        <v>224442069.37970001</v>
      </c>
      <c r="F176" s="5">
        <v>0</v>
      </c>
      <c r="G176" s="5">
        <v>48862554.477399997</v>
      </c>
      <c r="H176" s="6">
        <f t="shared" si="4"/>
        <v>273304623.85710001</v>
      </c>
      <c r="I176" s="12"/>
      <c r="J176" s="135"/>
      <c r="K176" s="130"/>
      <c r="L176" s="13">
        <v>18</v>
      </c>
      <c r="M176" s="5" t="s">
        <v>600</v>
      </c>
      <c r="N176" s="5">
        <v>119146710.038</v>
      </c>
      <c r="O176" s="5">
        <v>0</v>
      </c>
      <c r="P176" s="5">
        <v>24581332.1512</v>
      </c>
      <c r="Q176" s="6">
        <f t="shared" si="5"/>
        <v>143728042.18920001</v>
      </c>
    </row>
    <row r="177" spans="1:17" ht="24.95" customHeight="1">
      <c r="A177" s="133"/>
      <c r="B177" s="130"/>
      <c r="C177" s="1">
        <v>22</v>
      </c>
      <c r="D177" s="5" t="s">
        <v>224</v>
      </c>
      <c r="E177" s="5">
        <v>140154891.83750001</v>
      </c>
      <c r="F177" s="5">
        <v>0</v>
      </c>
      <c r="G177" s="5">
        <v>25807626.4575</v>
      </c>
      <c r="H177" s="6">
        <f t="shared" si="4"/>
        <v>165962518.29500002</v>
      </c>
      <c r="I177" s="12"/>
      <c r="J177" s="135"/>
      <c r="K177" s="130"/>
      <c r="L177" s="13">
        <v>19</v>
      </c>
      <c r="M177" s="5" t="s">
        <v>601</v>
      </c>
      <c r="N177" s="5">
        <v>137124140.40369999</v>
      </c>
      <c r="O177" s="5">
        <v>0</v>
      </c>
      <c r="P177" s="5">
        <v>27781853.944899999</v>
      </c>
      <c r="Q177" s="6">
        <f t="shared" si="5"/>
        <v>164905994.3486</v>
      </c>
    </row>
    <row r="178" spans="1:17" ht="24.95" customHeight="1">
      <c r="A178" s="133"/>
      <c r="B178" s="130"/>
      <c r="C178" s="1">
        <v>23</v>
      </c>
      <c r="D178" s="5" t="s">
        <v>225</v>
      </c>
      <c r="E178" s="5">
        <v>130514937.17120001</v>
      </c>
      <c r="F178" s="5">
        <v>0</v>
      </c>
      <c r="G178" s="5">
        <v>25059985.507199999</v>
      </c>
      <c r="H178" s="6">
        <f t="shared" si="4"/>
        <v>155574922.67840001</v>
      </c>
      <c r="I178" s="12"/>
      <c r="J178" s="135"/>
      <c r="K178" s="130"/>
      <c r="L178" s="13">
        <v>20</v>
      </c>
      <c r="M178" s="5" t="s">
        <v>602</v>
      </c>
      <c r="N178" s="5">
        <v>158157338.95210001</v>
      </c>
      <c r="O178" s="5">
        <v>0</v>
      </c>
      <c r="P178" s="5">
        <v>29183710.124299999</v>
      </c>
      <c r="Q178" s="6">
        <f t="shared" si="5"/>
        <v>187341049.07640001</v>
      </c>
    </row>
    <row r="179" spans="1:17" ht="24.95" customHeight="1">
      <c r="A179" s="133"/>
      <c r="B179" s="130"/>
      <c r="C179" s="1">
        <v>24</v>
      </c>
      <c r="D179" s="5" t="s">
        <v>226</v>
      </c>
      <c r="E179" s="5">
        <v>127394953.26710001</v>
      </c>
      <c r="F179" s="5">
        <v>0</v>
      </c>
      <c r="G179" s="5">
        <v>24660001.126499999</v>
      </c>
      <c r="H179" s="6">
        <f t="shared" si="4"/>
        <v>152054954.39360002</v>
      </c>
      <c r="I179" s="12"/>
      <c r="J179" s="135"/>
      <c r="K179" s="130"/>
      <c r="L179" s="13">
        <v>21</v>
      </c>
      <c r="M179" s="5" t="s">
        <v>603</v>
      </c>
      <c r="N179" s="5">
        <v>148783432.90130001</v>
      </c>
      <c r="O179" s="5">
        <v>0</v>
      </c>
      <c r="P179" s="5">
        <v>28838228.980500001</v>
      </c>
      <c r="Q179" s="6">
        <f t="shared" si="5"/>
        <v>177621661.88180003</v>
      </c>
    </row>
    <row r="180" spans="1:17" ht="24.95" customHeight="1">
      <c r="A180" s="133"/>
      <c r="B180" s="130"/>
      <c r="C180" s="1">
        <v>25</v>
      </c>
      <c r="D180" s="5" t="s">
        <v>227</v>
      </c>
      <c r="E180" s="5">
        <v>145697633.05540001</v>
      </c>
      <c r="F180" s="5">
        <v>0</v>
      </c>
      <c r="G180" s="5">
        <v>32139938.346799999</v>
      </c>
      <c r="H180" s="6">
        <f t="shared" si="4"/>
        <v>177837571.40220001</v>
      </c>
      <c r="I180" s="12"/>
      <c r="J180" s="135"/>
      <c r="K180" s="130"/>
      <c r="L180" s="13">
        <v>22</v>
      </c>
      <c r="M180" s="5" t="s">
        <v>604</v>
      </c>
      <c r="N180" s="5">
        <v>175884814.02180001</v>
      </c>
      <c r="O180" s="5">
        <v>0</v>
      </c>
      <c r="P180" s="5">
        <v>32327788.436299998</v>
      </c>
      <c r="Q180" s="6">
        <f t="shared" si="5"/>
        <v>208212602.45810002</v>
      </c>
    </row>
    <row r="181" spans="1:17" ht="24.95" customHeight="1">
      <c r="A181" s="133"/>
      <c r="B181" s="130"/>
      <c r="C181" s="1">
        <v>26</v>
      </c>
      <c r="D181" s="5" t="s">
        <v>228</v>
      </c>
      <c r="E181" s="5">
        <v>126647526.7642</v>
      </c>
      <c r="F181" s="5">
        <v>0</v>
      </c>
      <c r="G181" s="5">
        <v>24068990.837699998</v>
      </c>
      <c r="H181" s="6">
        <f t="shared" si="4"/>
        <v>150716517.60190001</v>
      </c>
      <c r="I181" s="12"/>
      <c r="J181" s="135"/>
      <c r="K181" s="130"/>
      <c r="L181" s="13">
        <v>23</v>
      </c>
      <c r="M181" s="5" t="s">
        <v>605</v>
      </c>
      <c r="N181" s="5">
        <v>128628981.075</v>
      </c>
      <c r="O181" s="5">
        <v>0</v>
      </c>
      <c r="P181" s="5">
        <v>31220908.2436</v>
      </c>
      <c r="Q181" s="6">
        <f t="shared" si="5"/>
        <v>159849889.3186</v>
      </c>
    </row>
    <row r="182" spans="1:17" ht="24.95" customHeight="1">
      <c r="A182" s="133"/>
      <c r="B182" s="131"/>
      <c r="C182" s="1">
        <v>27</v>
      </c>
      <c r="D182" s="5" t="s">
        <v>229</v>
      </c>
      <c r="E182" s="5">
        <v>122831106.0539</v>
      </c>
      <c r="F182" s="5">
        <v>0</v>
      </c>
      <c r="G182" s="5">
        <v>24217037.386399999</v>
      </c>
      <c r="H182" s="6">
        <f t="shared" si="4"/>
        <v>147048143.44029999</v>
      </c>
      <c r="I182" s="12"/>
      <c r="J182" s="135"/>
      <c r="K182" s="130"/>
      <c r="L182" s="13">
        <v>24</v>
      </c>
      <c r="M182" s="5" t="s">
        <v>606</v>
      </c>
      <c r="N182" s="5">
        <v>104683573.65459999</v>
      </c>
      <c r="O182" s="5">
        <v>0</v>
      </c>
      <c r="P182" s="5">
        <v>23399135.187800001</v>
      </c>
      <c r="Q182" s="6">
        <f t="shared" si="5"/>
        <v>128082708.8424</v>
      </c>
    </row>
    <row r="183" spans="1:17" ht="24.95" customHeight="1">
      <c r="A183" s="1"/>
      <c r="B183" s="116" t="s">
        <v>821</v>
      </c>
      <c r="C183" s="117"/>
      <c r="D183" s="118"/>
      <c r="E183" s="15">
        <v>3794745988.1248989</v>
      </c>
      <c r="F183" s="15">
        <v>0</v>
      </c>
      <c r="G183" s="15">
        <v>735505152.82209992</v>
      </c>
      <c r="H183" s="8">
        <f t="shared" si="4"/>
        <v>4530251140.9469986</v>
      </c>
      <c r="I183" s="12"/>
      <c r="J183" s="136"/>
      <c r="K183" s="131"/>
      <c r="L183" s="13">
        <v>25</v>
      </c>
      <c r="M183" s="5" t="s">
        <v>607</v>
      </c>
      <c r="N183" s="5">
        <v>116689805.594</v>
      </c>
      <c r="O183" s="5">
        <v>0</v>
      </c>
      <c r="P183" s="5">
        <v>23295596.676199999</v>
      </c>
      <c r="Q183" s="6">
        <f t="shared" si="5"/>
        <v>139985402.27019998</v>
      </c>
    </row>
    <row r="184" spans="1:17" ht="24.95" customHeight="1">
      <c r="A184" s="133">
        <v>9</v>
      </c>
      <c r="B184" s="129" t="s">
        <v>34</v>
      </c>
      <c r="C184" s="1">
        <v>1</v>
      </c>
      <c r="D184" s="5" t="s">
        <v>230</v>
      </c>
      <c r="E184" s="5">
        <v>130217286.27410001</v>
      </c>
      <c r="F184" s="5">
        <v>-2017457.56</v>
      </c>
      <c r="G184" s="5">
        <v>27034927.4472</v>
      </c>
      <c r="H184" s="6">
        <f t="shared" si="4"/>
        <v>155234756.1613</v>
      </c>
      <c r="I184" s="12"/>
      <c r="J184" s="19"/>
      <c r="K184" s="116" t="s">
        <v>839</v>
      </c>
      <c r="L184" s="117"/>
      <c r="M184" s="118"/>
      <c r="N184" s="15">
        <v>3564837062.9597998</v>
      </c>
      <c r="O184" s="15">
        <v>0</v>
      </c>
      <c r="P184" s="15">
        <v>694434578.76890016</v>
      </c>
      <c r="Q184" s="8">
        <f t="shared" si="5"/>
        <v>4259271641.7286997</v>
      </c>
    </row>
    <row r="185" spans="1:17" ht="24.95" customHeight="1">
      <c r="A185" s="133"/>
      <c r="B185" s="130"/>
      <c r="C185" s="1">
        <v>2</v>
      </c>
      <c r="D185" s="5" t="s">
        <v>231</v>
      </c>
      <c r="E185" s="5">
        <v>163681549.12310001</v>
      </c>
      <c r="F185" s="5">
        <v>-2544453.37</v>
      </c>
      <c r="G185" s="5">
        <v>27406690.087099999</v>
      </c>
      <c r="H185" s="6">
        <f t="shared" si="4"/>
        <v>188543785.84020001</v>
      </c>
      <c r="I185" s="12"/>
      <c r="J185" s="134">
        <v>27</v>
      </c>
      <c r="K185" s="129" t="s">
        <v>52</v>
      </c>
      <c r="L185" s="13">
        <v>1</v>
      </c>
      <c r="M185" s="5" t="s">
        <v>608</v>
      </c>
      <c r="N185" s="5">
        <v>131009365.87630001</v>
      </c>
      <c r="O185" s="5">
        <v>-5788847.5199999996</v>
      </c>
      <c r="P185" s="5">
        <v>31275976.5359</v>
      </c>
      <c r="Q185" s="6">
        <f t="shared" si="5"/>
        <v>156496494.89220002</v>
      </c>
    </row>
    <row r="186" spans="1:17" ht="24.95" customHeight="1">
      <c r="A186" s="133"/>
      <c r="B186" s="130"/>
      <c r="C186" s="1">
        <v>3</v>
      </c>
      <c r="D186" s="5" t="s">
        <v>232</v>
      </c>
      <c r="E186" s="5">
        <v>156691441.74270001</v>
      </c>
      <c r="F186" s="5">
        <v>-2434582.2599999998</v>
      </c>
      <c r="G186" s="5">
        <v>34478000.018600002</v>
      </c>
      <c r="H186" s="6">
        <f t="shared" si="4"/>
        <v>188734859.50130004</v>
      </c>
      <c r="I186" s="12"/>
      <c r="J186" s="135"/>
      <c r="K186" s="130"/>
      <c r="L186" s="13">
        <v>2</v>
      </c>
      <c r="M186" s="5" t="s">
        <v>609</v>
      </c>
      <c r="N186" s="5">
        <v>135247124.4012</v>
      </c>
      <c r="O186" s="5">
        <v>-5788847.5199999996</v>
      </c>
      <c r="P186" s="5">
        <v>34153947.350199997</v>
      </c>
      <c r="Q186" s="6">
        <f t="shared" si="5"/>
        <v>163612224.23140001</v>
      </c>
    </row>
    <row r="187" spans="1:17" ht="24.95" customHeight="1">
      <c r="A187" s="133"/>
      <c r="B187" s="130"/>
      <c r="C187" s="1">
        <v>4</v>
      </c>
      <c r="D187" s="5" t="s">
        <v>233</v>
      </c>
      <c r="E187" s="5">
        <v>101100062.00049999</v>
      </c>
      <c r="F187" s="5">
        <v>-1558697.37</v>
      </c>
      <c r="G187" s="5">
        <v>20425336.954399999</v>
      </c>
      <c r="H187" s="6">
        <f t="shared" si="4"/>
        <v>119966701.58489999</v>
      </c>
      <c r="I187" s="12"/>
      <c r="J187" s="135"/>
      <c r="K187" s="130"/>
      <c r="L187" s="13">
        <v>3</v>
      </c>
      <c r="M187" s="5" t="s">
        <v>610</v>
      </c>
      <c r="N187" s="5">
        <v>207879307.4955</v>
      </c>
      <c r="O187" s="5">
        <v>-5788847.5199999996</v>
      </c>
      <c r="P187" s="5">
        <v>50398322.564599998</v>
      </c>
      <c r="Q187" s="6">
        <f t="shared" si="5"/>
        <v>252488782.54009998</v>
      </c>
    </row>
    <row r="188" spans="1:17" ht="24.95" customHeight="1">
      <c r="A188" s="133"/>
      <c r="B188" s="130"/>
      <c r="C188" s="1">
        <v>5</v>
      </c>
      <c r="D188" s="5" t="s">
        <v>234</v>
      </c>
      <c r="E188" s="5">
        <v>120771262.10349999</v>
      </c>
      <c r="F188" s="5">
        <v>-1868649.67</v>
      </c>
      <c r="G188" s="5">
        <v>24743086.912300002</v>
      </c>
      <c r="H188" s="6">
        <f t="shared" si="4"/>
        <v>143645699.34579998</v>
      </c>
      <c r="I188" s="12"/>
      <c r="J188" s="135"/>
      <c r="K188" s="130"/>
      <c r="L188" s="13">
        <v>4</v>
      </c>
      <c r="M188" s="5" t="s">
        <v>611</v>
      </c>
      <c r="N188" s="5">
        <v>136682389.78119999</v>
      </c>
      <c r="O188" s="5">
        <v>-5788847.5199999996</v>
      </c>
      <c r="P188" s="5">
        <v>30129291.929699998</v>
      </c>
      <c r="Q188" s="6">
        <f t="shared" si="5"/>
        <v>161022834.1909</v>
      </c>
    </row>
    <row r="189" spans="1:17" ht="24.95" customHeight="1">
      <c r="A189" s="133"/>
      <c r="B189" s="130"/>
      <c r="C189" s="1">
        <v>6</v>
      </c>
      <c r="D189" s="5" t="s">
        <v>235</v>
      </c>
      <c r="E189" s="5">
        <v>138938378.97960001</v>
      </c>
      <c r="F189" s="5">
        <v>-2154700.0699999998</v>
      </c>
      <c r="G189" s="5">
        <v>28468415.494399998</v>
      </c>
      <c r="H189" s="6">
        <f t="shared" si="4"/>
        <v>165252094.40400001</v>
      </c>
      <c r="I189" s="12"/>
      <c r="J189" s="135"/>
      <c r="K189" s="130"/>
      <c r="L189" s="13">
        <v>5</v>
      </c>
      <c r="M189" s="5" t="s">
        <v>612</v>
      </c>
      <c r="N189" s="5">
        <v>122491841.4905</v>
      </c>
      <c r="O189" s="5">
        <v>-5788847.5199999996</v>
      </c>
      <c r="P189" s="5">
        <v>29366364.2031</v>
      </c>
      <c r="Q189" s="6">
        <f t="shared" si="5"/>
        <v>146069358.17360002</v>
      </c>
    </row>
    <row r="190" spans="1:17" ht="24.95" customHeight="1">
      <c r="A190" s="133"/>
      <c r="B190" s="130"/>
      <c r="C190" s="1">
        <v>7</v>
      </c>
      <c r="D190" s="5" t="s">
        <v>236</v>
      </c>
      <c r="E190" s="5">
        <v>159285525.2191</v>
      </c>
      <c r="F190" s="5">
        <v>-2475446.61</v>
      </c>
      <c r="G190" s="5">
        <v>29465466.079100002</v>
      </c>
      <c r="H190" s="6">
        <f t="shared" si="4"/>
        <v>186275544.6882</v>
      </c>
      <c r="I190" s="12"/>
      <c r="J190" s="135"/>
      <c r="K190" s="130"/>
      <c r="L190" s="13">
        <v>6</v>
      </c>
      <c r="M190" s="5" t="s">
        <v>613</v>
      </c>
      <c r="N190" s="5">
        <v>93176455.909799993</v>
      </c>
      <c r="O190" s="5">
        <v>-5788847.5199999996</v>
      </c>
      <c r="P190" s="5">
        <v>22681692.120700002</v>
      </c>
      <c r="Q190" s="6">
        <f t="shared" si="5"/>
        <v>110069300.5105</v>
      </c>
    </row>
    <row r="191" spans="1:17" ht="24.95" customHeight="1">
      <c r="A191" s="133"/>
      <c r="B191" s="130"/>
      <c r="C191" s="1">
        <v>8</v>
      </c>
      <c r="D191" s="5" t="s">
        <v>237</v>
      </c>
      <c r="E191" s="5">
        <v>126178656.39480001</v>
      </c>
      <c r="F191" s="5">
        <v>-1953847.98</v>
      </c>
      <c r="G191" s="5">
        <v>29068656.644299999</v>
      </c>
      <c r="H191" s="6">
        <f t="shared" si="4"/>
        <v>153293465.0591</v>
      </c>
      <c r="I191" s="12"/>
      <c r="J191" s="135"/>
      <c r="K191" s="130"/>
      <c r="L191" s="13">
        <v>7</v>
      </c>
      <c r="M191" s="5" t="s">
        <v>795</v>
      </c>
      <c r="N191" s="5">
        <v>90770333.485300004</v>
      </c>
      <c r="O191" s="5">
        <v>-5788847.5199999996</v>
      </c>
      <c r="P191" s="5">
        <v>22961263.740600001</v>
      </c>
      <c r="Q191" s="6">
        <f t="shared" si="5"/>
        <v>107942749.70590001</v>
      </c>
    </row>
    <row r="192" spans="1:17" ht="24.95" customHeight="1">
      <c r="A192" s="133"/>
      <c r="B192" s="130"/>
      <c r="C192" s="1">
        <v>9</v>
      </c>
      <c r="D192" s="5" t="s">
        <v>238</v>
      </c>
      <c r="E192" s="5">
        <v>134490894.90290001</v>
      </c>
      <c r="F192" s="5">
        <v>-2084922.28</v>
      </c>
      <c r="G192" s="5">
        <v>29788193.4443</v>
      </c>
      <c r="H192" s="6">
        <f t="shared" si="4"/>
        <v>162194166.06720001</v>
      </c>
      <c r="I192" s="12"/>
      <c r="J192" s="135"/>
      <c r="K192" s="130"/>
      <c r="L192" s="13">
        <v>8</v>
      </c>
      <c r="M192" s="5" t="s">
        <v>614</v>
      </c>
      <c r="N192" s="5">
        <v>203820937.10260001</v>
      </c>
      <c r="O192" s="5">
        <v>-5788847.5199999996</v>
      </c>
      <c r="P192" s="5">
        <v>50296724.297700003</v>
      </c>
      <c r="Q192" s="6">
        <f t="shared" si="5"/>
        <v>248328813.88029999</v>
      </c>
    </row>
    <row r="193" spans="1:17" ht="24.95" customHeight="1">
      <c r="A193" s="133"/>
      <c r="B193" s="130"/>
      <c r="C193" s="1">
        <v>10</v>
      </c>
      <c r="D193" s="5" t="s">
        <v>239</v>
      </c>
      <c r="E193" s="5">
        <v>105311612.0024</v>
      </c>
      <c r="F193" s="5">
        <v>-1625005.68</v>
      </c>
      <c r="G193" s="5">
        <v>23236398.7249</v>
      </c>
      <c r="H193" s="6">
        <f t="shared" si="4"/>
        <v>126923005.04729998</v>
      </c>
      <c r="I193" s="12"/>
      <c r="J193" s="135"/>
      <c r="K193" s="130"/>
      <c r="L193" s="13">
        <v>9</v>
      </c>
      <c r="M193" s="5" t="s">
        <v>615</v>
      </c>
      <c r="N193" s="5">
        <v>121298802.28479999</v>
      </c>
      <c r="O193" s="5">
        <v>-5788847.5199999996</v>
      </c>
      <c r="P193" s="5">
        <v>25917785.066799998</v>
      </c>
      <c r="Q193" s="6">
        <f t="shared" si="5"/>
        <v>141427739.83160001</v>
      </c>
    </row>
    <row r="194" spans="1:17" ht="24.95" customHeight="1">
      <c r="A194" s="133"/>
      <c r="B194" s="130"/>
      <c r="C194" s="1">
        <v>11</v>
      </c>
      <c r="D194" s="5" t="s">
        <v>240</v>
      </c>
      <c r="E194" s="5">
        <v>143696209.63370001</v>
      </c>
      <c r="F194" s="5">
        <v>-2231802.6</v>
      </c>
      <c r="G194" s="5">
        <v>28068607.499600001</v>
      </c>
      <c r="H194" s="6">
        <f t="shared" si="4"/>
        <v>169533014.53330001</v>
      </c>
      <c r="I194" s="12"/>
      <c r="J194" s="135"/>
      <c r="K194" s="130"/>
      <c r="L194" s="13">
        <v>10</v>
      </c>
      <c r="M194" s="5" t="s">
        <v>616</v>
      </c>
      <c r="N194" s="5">
        <v>151550992.7256</v>
      </c>
      <c r="O194" s="5">
        <v>-5788847.5199999996</v>
      </c>
      <c r="P194" s="5">
        <v>36156397.451200001</v>
      </c>
      <c r="Q194" s="6">
        <f t="shared" si="5"/>
        <v>181918542.6568</v>
      </c>
    </row>
    <row r="195" spans="1:17" ht="24.95" customHeight="1">
      <c r="A195" s="133"/>
      <c r="B195" s="130"/>
      <c r="C195" s="1">
        <v>12</v>
      </c>
      <c r="D195" s="5" t="s">
        <v>241</v>
      </c>
      <c r="E195" s="5">
        <v>124006928.97570001</v>
      </c>
      <c r="F195" s="5">
        <v>-2540598.25</v>
      </c>
      <c r="G195" s="5">
        <v>25007783.322999999</v>
      </c>
      <c r="H195" s="6">
        <f t="shared" si="4"/>
        <v>146474114.0487</v>
      </c>
      <c r="I195" s="12"/>
      <c r="J195" s="135"/>
      <c r="K195" s="130"/>
      <c r="L195" s="13">
        <v>11</v>
      </c>
      <c r="M195" s="5" t="s">
        <v>617</v>
      </c>
      <c r="N195" s="5">
        <v>116921657.2077</v>
      </c>
      <c r="O195" s="5">
        <v>-5788847.5199999996</v>
      </c>
      <c r="P195" s="5">
        <v>28495135.5462</v>
      </c>
      <c r="Q195" s="6">
        <f t="shared" si="5"/>
        <v>139627945.23390001</v>
      </c>
    </row>
    <row r="196" spans="1:17" ht="24.95" customHeight="1">
      <c r="A196" s="133"/>
      <c r="B196" s="130"/>
      <c r="C196" s="1">
        <v>13</v>
      </c>
      <c r="D196" s="5" t="s">
        <v>242</v>
      </c>
      <c r="E196" s="5">
        <v>136674373.00999999</v>
      </c>
      <c r="F196" s="5">
        <v>-2119233.0099999998</v>
      </c>
      <c r="G196" s="5">
        <v>28660146.9461</v>
      </c>
      <c r="H196" s="6">
        <f t="shared" si="4"/>
        <v>163215286.9461</v>
      </c>
      <c r="I196" s="12"/>
      <c r="J196" s="135"/>
      <c r="K196" s="130"/>
      <c r="L196" s="13">
        <v>12</v>
      </c>
      <c r="M196" s="5" t="s">
        <v>618</v>
      </c>
      <c r="N196" s="5">
        <v>105633602.7807</v>
      </c>
      <c r="O196" s="5">
        <v>-5788847.5199999996</v>
      </c>
      <c r="P196" s="5">
        <v>26419838.0768</v>
      </c>
      <c r="Q196" s="6">
        <f t="shared" si="5"/>
        <v>126264593.33750001</v>
      </c>
    </row>
    <row r="197" spans="1:17" ht="24.95" customHeight="1">
      <c r="A197" s="133"/>
      <c r="B197" s="130"/>
      <c r="C197" s="1">
        <v>14</v>
      </c>
      <c r="D197" s="5" t="s">
        <v>243</v>
      </c>
      <c r="E197" s="5">
        <v>129394606.4288</v>
      </c>
      <c r="F197" s="5">
        <v>-2004350.13</v>
      </c>
      <c r="G197" s="5">
        <v>27934730.616700001</v>
      </c>
      <c r="H197" s="6">
        <f t="shared" si="4"/>
        <v>155324986.91550002</v>
      </c>
      <c r="I197" s="12"/>
      <c r="J197" s="135"/>
      <c r="K197" s="130"/>
      <c r="L197" s="13">
        <v>13</v>
      </c>
      <c r="M197" s="5" t="s">
        <v>854</v>
      </c>
      <c r="N197" s="5">
        <v>95255944.230299994</v>
      </c>
      <c r="O197" s="5">
        <v>-5788847.5199999996</v>
      </c>
      <c r="P197" s="5">
        <v>23415339.791200001</v>
      </c>
      <c r="Q197" s="6">
        <f t="shared" si="5"/>
        <v>112882436.5015</v>
      </c>
    </row>
    <row r="198" spans="1:17" ht="24.95" customHeight="1">
      <c r="A198" s="133"/>
      <c r="B198" s="130"/>
      <c r="C198" s="1">
        <v>15</v>
      </c>
      <c r="D198" s="5" t="s">
        <v>244</v>
      </c>
      <c r="E198" s="5">
        <v>146771680.36390001</v>
      </c>
      <c r="F198" s="5">
        <v>-2278449.64</v>
      </c>
      <c r="G198" s="5">
        <v>29836052.813099999</v>
      </c>
      <c r="H198" s="6">
        <f t="shared" si="4"/>
        <v>174329283.53700003</v>
      </c>
      <c r="I198" s="12"/>
      <c r="J198" s="135"/>
      <c r="K198" s="130"/>
      <c r="L198" s="13">
        <v>14</v>
      </c>
      <c r="M198" s="5" t="s">
        <v>619</v>
      </c>
      <c r="N198" s="5">
        <v>109508804.85079999</v>
      </c>
      <c r="O198" s="5">
        <v>-5788847.5199999996</v>
      </c>
      <c r="P198" s="5">
        <v>24272751.554099999</v>
      </c>
      <c r="Q198" s="6">
        <f t="shared" si="5"/>
        <v>127992708.8849</v>
      </c>
    </row>
    <row r="199" spans="1:17" ht="24.95" customHeight="1">
      <c r="A199" s="133"/>
      <c r="B199" s="130"/>
      <c r="C199" s="1">
        <v>16</v>
      </c>
      <c r="D199" s="5" t="s">
        <v>245</v>
      </c>
      <c r="E199" s="5">
        <v>137940200.96630001</v>
      </c>
      <c r="F199" s="5">
        <v>-2139279.5699999998</v>
      </c>
      <c r="G199" s="5">
        <v>28628221.101799998</v>
      </c>
      <c r="H199" s="6">
        <f t="shared" si="4"/>
        <v>164429142.49810001</v>
      </c>
      <c r="I199" s="12"/>
      <c r="J199" s="135"/>
      <c r="K199" s="130"/>
      <c r="L199" s="13">
        <v>15</v>
      </c>
      <c r="M199" s="5" t="s">
        <v>620</v>
      </c>
      <c r="N199" s="5">
        <v>114701508.5125</v>
      </c>
      <c r="O199" s="5">
        <v>-5788847.5199999996</v>
      </c>
      <c r="P199" s="5">
        <v>28283119.718400002</v>
      </c>
      <c r="Q199" s="6">
        <f t="shared" si="5"/>
        <v>137195780.71090001</v>
      </c>
    </row>
    <row r="200" spans="1:17" ht="24.95" customHeight="1">
      <c r="A200" s="133"/>
      <c r="B200" s="130"/>
      <c r="C200" s="1">
        <v>17</v>
      </c>
      <c r="D200" s="5" t="s">
        <v>246</v>
      </c>
      <c r="E200" s="5">
        <v>138483992.4991</v>
      </c>
      <c r="F200" s="5">
        <v>-2147660.84</v>
      </c>
      <c r="G200" s="5">
        <v>30071586.758299999</v>
      </c>
      <c r="H200" s="6">
        <f t="shared" si="4"/>
        <v>166407918.4174</v>
      </c>
      <c r="I200" s="12"/>
      <c r="J200" s="135"/>
      <c r="K200" s="130"/>
      <c r="L200" s="13">
        <v>16</v>
      </c>
      <c r="M200" s="5" t="s">
        <v>621</v>
      </c>
      <c r="N200" s="5">
        <v>139075924.0853</v>
      </c>
      <c r="O200" s="5">
        <v>-5788847.5199999996</v>
      </c>
      <c r="P200" s="5">
        <v>32894140.5995</v>
      </c>
      <c r="Q200" s="6">
        <f t="shared" si="5"/>
        <v>166181217.16479999</v>
      </c>
    </row>
    <row r="201" spans="1:17" ht="24.95" customHeight="1">
      <c r="A201" s="133"/>
      <c r="B201" s="131"/>
      <c r="C201" s="1">
        <v>18</v>
      </c>
      <c r="D201" s="5" t="s">
        <v>247</v>
      </c>
      <c r="E201" s="5">
        <v>152718558.9614</v>
      </c>
      <c r="F201" s="5">
        <v>-2372129.21</v>
      </c>
      <c r="G201" s="5">
        <v>30917827.4155</v>
      </c>
      <c r="H201" s="6">
        <f t="shared" ref="H201:H264" si="6">E201++F201+G201</f>
        <v>181264257.16689998</v>
      </c>
      <c r="I201" s="12"/>
      <c r="J201" s="135"/>
      <c r="K201" s="130"/>
      <c r="L201" s="13">
        <v>17</v>
      </c>
      <c r="M201" s="5" t="s">
        <v>855</v>
      </c>
      <c r="N201" s="5">
        <v>116751460.80509999</v>
      </c>
      <c r="O201" s="5">
        <v>-5788847.5199999996</v>
      </c>
      <c r="P201" s="5">
        <v>25873864.982700001</v>
      </c>
      <c r="Q201" s="6">
        <f t="shared" ref="Q201:Q264" si="7">N201+O201+P201</f>
        <v>136836478.2678</v>
      </c>
    </row>
    <row r="202" spans="1:17" ht="24.95" customHeight="1">
      <c r="A202" s="1"/>
      <c r="B202" s="116" t="s">
        <v>822</v>
      </c>
      <c r="C202" s="117"/>
      <c r="D202" s="118"/>
      <c r="E202" s="15">
        <v>2446353219.5816002</v>
      </c>
      <c r="F202" s="15">
        <v>-38551266.100000001</v>
      </c>
      <c r="G202" s="15">
        <v>503240128.28070003</v>
      </c>
      <c r="H202" s="8">
        <f t="shared" si="6"/>
        <v>2911042081.7623005</v>
      </c>
      <c r="I202" s="12"/>
      <c r="J202" s="135"/>
      <c r="K202" s="130"/>
      <c r="L202" s="13">
        <v>18</v>
      </c>
      <c r="M202" s="5" t="s">
        <v>622</v>
      </c>
      <c r="N202" s="5">
        <v>108508337.4849</v>
      </c>
      <c r="O202" s="5">
        <v>-5788847.5199999996</v>
      </c>
      <c r="P202" s="5">
        <v>26913012.997400001</v>
      </c>
      <c r="Q202" s="6">
        <f t="shared" si="7"/>
        <v>129632502.9623</v>
      </c>
    </row>
    <row r="203" spans="1:17" ht="24.95" customHeight="1">
      <c r="A203" s="133">
        <v>10</v>
      </c>
      <c r="B203" s="129" t="s">
        <v>35</v>
      </c>
      <c r="C203" s="1">
        <v>1</v>
      </c>
      <c r="D203" s="5" t="s">
        <v>248</v>
      </c>
      <c r="E203" s="5">
        <v>106942879.3299</v>
      </c>
      <c r="F203" s="5">
        <v>0</v>
      </c>
      <c r="G203" s="5">
        <v>24784309.905499998</v>
      </c>
      <c r="H203" s="6">
        <f t="shared" si="6"/>
        <v>131727189.23539999</v>
      </c>
      <c r="I203" s="12"/>
      <c r="J203" s="135"/>
      <c r="K203" s="130"/>
      <c r="L203" s="13">
        <v>19</v>
      </c>
      <c r="M203" s="5" t="s">
        <v>856</v>
      </c>
      <c r="N203" s="5">
        <v>103065797.8602</v>
      </c>
      <c r="O203" s="5">
        <v>-5788847.5199999996</v>
      </c>
      <c r="P203" s="5">
        <v>23727013.641199999</v>
      </c>
      <c r="Q203" s="6">
        <f t="shared" si="7"/>
        <v>121003963.98140001</v>
      </c>
    </row>
    <row r="204" spans="1:17" ht="24.95" customHeight="1">
      <c r="A204" s="133"/>
      <c r="B204" s="130"/>
      <c r="C204" s="1">
        <v>2</v>
      </c>
      <c r="D204" s="5" t="s">
        <v>249</v>
      </c>
      <c r="E204" s="5">
        <v>116563495.2886</v>
      </c>
      <c r="F204" s="5">
        <v>0</v>
      </c>
      <c r="G204" s="5">
        <v>26894649.369800001</v>
      </c>
      <c r="H204" s="6">
        <f t="shared" si="6"/>
        <v>143458144.6584</v>
      </c>
      <c r="I204" s="12"/>
      <c r="J204" s="136"/>
      <c r="K204" s="131"/>
      <c r="L204" s="13">
        <v>20</v>
      </c>
      <c r="M204" s="5" t="s">
        <v>857</v>
      </c>
      <c r="N204" s="5">
        <v>139791283.1925</v>
      </c>
      <c r="O204" s="5">
        <v>-5788847.5199999996</v>
      </c>
      <c r="P204" s="5">
        <v>34338211.799599998</v>
      </c>
      <c r="Q204" s="6">
        <f t="shared" si="7"/>
        <v>168340647.47209999</v>
      </c>
    </row>
    <row r="205" spans="1:17" ht="24.95" customHeight="1">
      <c r="A205" s="133"/>
      <c r="B205" s="130"/>
      <c r="C205" s="1">
        <v>3</v>
      </c>
      <c r="D205" s="5" t="s">
        <v>250</v>
      </c>
      <c r="E205" s="5">
        <v>99642579.749899998</v>
      </c>
      <c r="F205" s="5">
        <v>0</v>
      </c>
      <c r="G205" s="5">
        <v>23722055.340500001</v>
      </c>
      <c r="H205" s="6">
        <f t="shared" si="6"/>
        <v>123364635.0904</v>
      </c>
      <c r="I205" s="12"/>
      <c r="J205" s="19"/>
      <c r="K205" s="116" t="s">
        <v>840</v>
      </c>
      <c r="L205" s="117"/>
      <c r="M205" s="118"/>
      <c r="N205" s="15">
        <v>2543141871.5628004</v>
      </c>
      <c r="O205" s="15">
        <v>-115776950.39999995</v>
      </c>
      <c r="P205" s="15">
        <v>607970193.96759987</v>
      </c>
      <c r="Q205" s="8">
        <f t="shared" si="7"/>
        <v>3035335115.1304002</v>
      </c>
    </row>
    <row r="206" spans="1:17" ht="24.95" customHeight="1">
      <c r="A206" s="133"/>
      <c r="B206" s="130"/>
      <c r="C206" s="1">
        <v>4</v>
      </c>
      <c r="D206" s="5" t="s">
        <v>251</v>
      </c>
      <c r="E206" s="5">
        <v>143204404.43270001</v>
      </c>
      <c r="F206" s="5">
        <v>0</v>
      </c>
      <c r="G206" s="5">
        <v>30955169.919300001</v>
      </c>
      <c r="H206" s="6">
        <f t="shared" si="6"/>
        <v>174159574.352</v>
      </c>
      <c r="I206" s="12"/>
      <c r="J206" s="134">
        <v>28</v>
      </c>
      <c r="K206" s="129" t="s">
        <v>53</v>
      </c>
      <c r="L206" s="13">
        <v>1</v>
      </c>
      <c r="M206" s="5" t="s">
        <v>623</v>
      </c>
      <c r="N206" s="5">
        <v>134747558.68489999</v>
      </c>
      <c r="O206" s="5">
        <v>-2620951.4900000002</v>
      </c>
      <c r="P206" s="5">
        <v>28818397.829</v>
      </c>
      <c r="Q206" s="6">
        <f t="shared" si="7"/>
        <v>160945005.0239</v>
      </c>
    </row>
    <row r="207" spans="1:17" ht="24.95" customHeight="1">
      <c r="A207" s="133"/>
      <c r="B207" s="130"/>
      <c r="C207" s="1">
        <v>5</v>
      </c>
      <c r="D207" s="5" t="s">
        <v>252</v>
      </c>
      <c r="E207" s="5">
        <v>130293755.73559999</v>
      </c>
      <c r="F207" s="5">
        <v>0</v>
      </c>
      <c r="G207" s="5">
        <v>30433420.486099999</v>
      </c>
      <c r="H207" s="6">
        <f t="shared" si="6"/>
        <v>160727176.22169998</v>
      </c>
      <c r="I207" s="12"/>
      <c r="J207" s="135"/>
      <c r="K207" s="130"/>
      <c r="L207" s="13">
        <v>2</v>
      </c>
      <c r="M207" s="5" t="s">
        <v>624</v>
      </c>
      <c r="N207" s="5">
        <v>142541306.73179999</v>
      </c>
      <c r="O207" s="5">
        <v>-2620951.4900000002</v>
      </c>
      <c r="P207" s="5">
        <v>31075137.573800001</v>
      </c>
      <c r="Q207" s="6">
        <f t="shared" si="7"/>
        <v>170995492.81559998</v>
      </c>
    </row>
    <row r="208" spans="1:17" ht="24.95" customHeight="1">
      <c r="A208" s="133"/>
      <c r="B208" s="130"/>
      <c r="C208" s="1">
        <v>6</v>
      </c>
      <c r="D208" s="5" t="s">
        <v>253</v>
      </c>
      <c r="E208" s="5">
        <v>133465200.3414</v>
      </c>
      <c r="F208" s="5">
        <v>0</v>
      </c>
      <c r="G208" s="5">
        <v>30598047.307399999</v>
      </c>
      <c r="H208" s="6">
        <f t="shared" si="6"/>
        <v>164063247.64879999</v>
      </c>
      <c r="I208" s="12"/>
      <c r="J208" s="135"/>
      <c r="K208" s="130"/>
      <c r="L208" s="13">
        <v>3</v>
      </c>
      <c r="M208" s="5" t="s">
        <v>625</v>
      </c>
      <c r="N208" s="5">
        <v>145118783.00889999</v>
      </c>
      <c r="O208" s="5">
        <v>-2620951.4900000002</v>
      </c>
      <c r="P208" s="5">
        <v>31997870.907699998</v>
      </c>
      <c r="Q208" s="6">
        <f t="shared" si="7"/>
        <v>174495702.42659998</v>
      </c>
    </row>
    <row r="209" spans="1:17" ht="24.95" customHeight="1">
      <c r="A209" s="133"/>
      <c r="B209" s="130"/>
      <c r="C209" s="1">
        <v>7</v>
      </c>
      <c r="D209" s="5" t="s">
        <v>254</v>
      </c>
      <c r="E209" s="5">
        <v>141497739.83559999</v>
      </c>
      <c r="F209" s="5">
        <v>0</v>
      </c>
      <c r="G209" s="5">
        <v>29425963.134500001</v>
      </c>
      <c r="H209" s="6">
        <f t="shared" si="6"/>
        <v>170923702.97009999</v>
      </c>
      <c r="I209" s="12"/>
      <c r="J209" s="135"/>
      <c r="K209" s="130"/>
      <c r="L209" s="13">
        <v>4</v>
      </c>
      <c r="M209" s="5" t="s">
        <v>858</v>
      </c>
      <c r="N209" s="5">
        <v>107637091.2515</v>
      </c>
      <c r="O209" s="5">
        <v>-2620951.4900000002</v>
      </c>
      <c r="P209" s="5">
        <v>23351435.067299999</v>
      </c>
      <c r="Q209" s="6">
        <f t="shared" si="7"/>
        <v>128367574.82879999</v>
      </c>
    </row>
    <row r="210" spans="1:17" ht="24.95" customHeight="1">
      <c r="A210" s="133"/>
      <c r="B210" s="130"/>
      <c r="C210" s="1">
        <v>8</v>
      </c>
      <c r="D210" s="5" t="s">
        <v>255</v>
      </c>
      <c r="E210" s="5">
        <v>133080694.3997</v>
      </c>
      <c r="F210" s="5">
        <v>0</v>
      </c>
      <c r="G210" s="5">
        <v>28187557.8706</v>
      </c>
      <c r="H210" s="6">
        <f t="shared" si="6"/>
        <v>161268252.2703</v>
      </c>
      <c r="I210" s="12"/>
      <c r="J210" s="135"/>
      <c r="K210" s="130"/>
      <c r="L210" s="13">
        <v>5</v>
      </c>
      <c r="M210" s="5" t="s">
        <v>626</v>
      </c>
      <c r="N210" s="5">
        <v>112790645.1617</v>
      </c>
      <c r="O210" s="5">
        <v>-2620951.4900000002</v>
      </c>
      <c r="P210" s="5">
        <v>26241870.483800001</v>
      </c>
      <c r="Q210" s="6">
        <f t="shared" si="7"/>
        <v>136411564.15549999</v>
      </c>
    </row>
    <row r="211" spans="1:17" ht="24.95" customHeight="1">
      <c r="A211" s="133"/>
      <c r="B211" s="130"/>
      <c r="C211" s="1">
        <v>9</v>
      </c>
      <c r="D211" s="5" t="s">
        <v>256</v>
      </c>
      <c r="E211" s="5">
        <v>125219126.228</v>
      </c>
      <c r="F211" s="5">
        <v>0</v>
      </c>
      <c r="G211" s="5">
        <v>27103431.456500001</v>
      </c>
      <c r="H211" s="6">
        <f t="shared" si="6"/>
        <v>152322557.68450001</v>
      </c>
      <c r="I211" s="12"/>
      <c r="J211" s="135"/>
      <c r="K211" s="130"/>
      <c r="L211" s="13">
        <v>6</v>
      </c>
      <c r="M211" s="5" t="s">
        <v>627</v>
      </c>
      <c r="N211" s="5">
        <v>173332697.47130001</v>
      </c>
      <c r="O211" s="5">
        <v>-2620951.4900000002</v>
      </c>
      <c r="P211" s="5">
        <v>39272318.577699997</v>
      </c>
      <c r="Q211" s="6">
        <f t="shared" si="7"/>
        <v>209984064.55899999</v>
      </c>
    </row>
    <row r="212" spans="1:17" ht="24.95" customHeight="1">
      <c r="A212" s="133"/>
      <c r="B212" s="130"/>
      <c r="C212" s="1">
        <v>10</v>
      </c>
      <c r="D212" s="5" t="s">
        <v>257</v>
      </c>
      <c r="E212" s="5">
        <v>140022931.47620001</v>
      </c>
      <c r="F212" s="5">
        <v>0</v>
      </c>
      <c r="G212" s="5">
        <v>32016189.783100002</v>
      </c>
      <c r="H212" s="6">
        <f t="shared" si="6"/>
        <v>172039121.25930002</v>
      </c>
      <c r="I212" s="12"/>
      <c r="J212" s="135"/>
      <c r="K212" s="130"/>
      <c r="L212" s="13">
        <v>7</v>
      </c>
      <c r="M212" s="5" t="s">
        <v>628</v>
      </c>
      <c r="N212" s="5">
        <v>122075024.39929999</v>
      </c>
      <c r="O212" s="5">
        <v>-2620951.4900000002</v>
      </c>
      <c r="P212" s="5">
        <v>26091178.146899998</v>
      </c>
      <c r="Q212" s="6">
        <f t="shared" si="7"/>
        <v>145545251.0562</v>
      </c>
    </row>
    <row r="213" spans="1:17" ht="24.95" customHeight="1">
      <c r="A213" s="133"/>
      <c r="B213" s="130"/>
      <c r="C213" s="1">
        <v>11</v>
      </c>
      <c r="D213" s="5" t="s">
        <v>258</v>
      </c>
      <c r="E213" s="5">
        <v>117662419.0503</v>
      </c>
      <c r="F213" s="5">
        <v>0</v>
      </c>
      <c r="G213" s="5">
        <v>24693765.153700002</v>
      </c>
      <c r="H213" s="6">
        <f t="shared" si="6"/>
        <v>142356184.204</v>
      </c>
      <c r="I213" s="12"/>
      <c r="J213" s="135"/>
      <c r="K213" s="130"/>
      <c r="L213" s="13">
        <v>8</v>
      </c>
      <c r="M213" s="5" t="s">
        <v>629</v>
      </c>
      <c r="N213" s="5">
        <v>122991146.1723</v>
      </c>
      <c r="O213" s="5">
        <v>-2620951.4900000002</v>
      </c>
      <c r="P213" s="5">
        <v>28872371.908300001</v>
      </c>
      <c r="Q213" s="6">
        <f t="shared" si="7"/>
        <v>149242566.59060001</v>
      </c>
    </row>
    <row r="214" spans="1:17" ht="24.95" customHeight="1">
      <c r="A214" s="133"/>
      <c r="B214" s="130"/>
      <c r="C214" s="1">
        <v>12</v>
      </c>
      <c r="D214" s="5" t="s">
        <v>259</v>
      </c>
      <c r="E214" s="5">
        <v>121350990.54880001</v>
      </c>
      <c r="F214" s="5">
        <v>0</v>
      </c>
      <c r="G214" s="5">
        <v>27407403.123100001</v>
      </c>
      <c r="H214" s="6">
        <f t="shared" si="6"/>
        <v>148758393.6719</v>
      </c>
      <c r="I214" s="12"/>
      <c r="J214" s="135"/>
      <c r="K214" s="130"/>
      <c r="L214" s="13">
        <v>9</v>
      </c>
      <c r="M214" s="5" t="s">
        <v>859</v>
      </c>
      <c r="N214" s="5">
        <v>147865389.89520001</v>
      </c>
      <c r="O214" s="5">
        <v>-2620951.4900000002</v>
      </c>
      <c r="P214" s="5">
        <v>32237696.909200002</v>
      </c>
      <c r="Q214" s="6">
        <f t="shared" si="7"/>
        <v>177482135.31440002</v>
      </c>
    </row>
    <row r="215" spans="1:17" ht="24.95" customHeight="1">
      <c r="A215" s="133"/>
      <c r="B215" s="130"/>
      <c r="C215" s="1">
        <v>13</v>
      </c>
      <c r="D215" s="5" t="s">
        <v>260</v>
      </c>
      <c r="E215" s="5">
        <v>111154888.4672</v>
      </c>
      <c r="F215" s="5">
        <v>0</v>
      </c>
      <c r="G215" s="5">
        <v>26272889.1426</v>
      </c>
      <c r="H215" s="6">
        <f t="shared" si="6"/>
        <v>137427777.60979998</v>
      </c>
      <c r="I215" s="12"/>
      <c r="J215" s="135"/>
      <c r="K215" s="130"/>
      <c r="L215" s="13">
        <v>10</v>
      </c>
      <c r="M215" s="5" t="s">
        <v>860</v>
      </c>
      <c r="N215" s="5">
        <v>160452093.49439999</v>
      </c>
      <c r="O215" s="5">
        <v>-2620951.4900000002</v>
      </c>
      <c r="P215" s="5">
        <v>35591968.395000003</v>
      </c>
      <c r="Q215" s="6">
        <f t="shared" si="7"/>
        <v>193423110.3994</v>
      </c>
    </row>
    <row r="216" spans="1:17" ht="24.95" customHeight="1">
      <c r="A216" s="133"/>
      <c r="B216" s="130"/>
      <c r="C216" s="1">
        <v>14</v>
      </c>
      <c r="D216" s="5" t="s">
        <v>261</v>
      </c>
      <c r="E216" s="5">
        <v>108861212.91230001</v>
      </c>
      <c r="F216" s="5">
        <v>0</v>
      </c>
      <c r="G216" s="5">
        <v>25407833.991500001</v>
      </c>
      <c r="H216" s="6">
        <f t="shared" si="6"/>
        <v>134269046.90380001</v>
      </c>
      <c r="I216" s="12"/>
      <c r="J216" s="135"/>
      <c r="K216" s="130"/>
      <c r="L216" s="13">
        <v>11</v>
      </c>
      <c r="M216" s="5" t="s">
        <v>861</v>
      </c>
      <c r="N216" s="5">
        <v>122769803.32080001</v>
      </c>
      <c r="O216" s="5">
        <v>-2620951.4900000002</v>
      </c>
      <c r="P216" s="5">
        <v>27617151.1906</v>
      </c>
      <c r="Q216" s="6">
        <f t="shared" si="7"/>
        <v>147766003.0214</v>
      </c>
    </row>
    <row r="217" spans="1:17" ht="24.95" customHeight="1">
      <c r="A217" s="133"/>
      <c r="B217" s="130"/>
      <c r="C217" s="1">
        <v>15</v>
      </c>
      <c r="D217" s="5" t="s">
        <v>262</v>
      </c>
      <c r="E217" s="5">
        <v>118126972.16680001</v>
      </c>
      <c r="F217" s="5">
        <v>0</v>
      </c>
      <c r="G217" s="5">
        <v>27423748.214600001</v>
      </c>
      <c r="H217" s="6">
        <f t="shared" si="6"/>
        <v>145550720.38140002</v>
      </c>
      <c r="I217" s="12"/>
      <c r="J217" s="135"/>
      <c r="K217" s="130"/>
      <c r="L217" s="13">
        <v>12</v>
      </c>
      <c r="M217" s="5" t="s">
        <v>862</v>
      </c>
      <c r="N217" s="5">
        <v>127074793.7933</v>
      </c>
      <c r="O217" s="5">
        <v>-2620951.4900000002</v>
      </c>
      <c r="P217" s="5">
        <v>28669116.5792</v>
      </c>
      <c r="Q217" s="6">
        <f t="shared" si="7"/>
        <v>153122958.88249999</v>
      </c>
    </row>
    <row r="218" spans="1:17" ht="24.95" customHeight="1">
      <c r="A218" s="133"/>
      <c r="B218" s="130"/>
      <c r="C218" s="1">
        <v>16</v>
      </c>
      <c r="D218" s="5" t="s">
        <v>263</v>
      </c>
      <c r="E218" s="5">
        <v>97554284.9322</v>
      </c>
      <c r="F218" s="5">
        <v>0</v>
      </c>
      <c r="G218" s="5">
        <v>22608648.870299999</v>
      </c>
      <c r="H218" s="6">
        <f t="shared" si="6"/>
        <v>120162933.80249999</v>
      </c>
      <c r="I218" s="12"/>
      <c r="J218" s="135"/>
      <c r="K218" s="130"/>
      <c r="L218" s="13">
        <v>13</v>
      </c>
      <c r="M218" s="5" t="s">
        <v>863</v>
      </c>
      <c r="N218" s="5">
        <v>118092688.80339999</v>
      </c>
      <c r="O218" s="5">
        <v>-2620951.4900000002</v>
      </c>
      <c r="P218" s="5">
        <v>27040251.7722</v>
      </c>
      <c r="Q218" s="6">
        <f t="shared" si="7"/>
        <v>142511989.08559999</v>
      </c>
    </row>
    <row r="219" spans="1:17" ht="24.95" customHeight="1">
      <c r="A219" s="133"/>
      <c r="B219" s="130"/>
      <c r="C219" s="1">
        <v>17</v>
      </c>
      <c r="D219" s="5" t="s">
        <v>264</v>
      </c>
      <c r="E219" s="5">
        <v>122877163.5693</v>
      </c>
      <c r="F219" s="5">
        <v>0</v>
      </c>
      <c r="G219" s="5">
        <v>28734001.327</v>
      </c>
      <c r="H219" s="6">
        <f t="shared" si="6"/>
        <v>151611164.89629999</v>
      </c>
      <c r="I219" s="12"/>
      <c r="J219" s="135"/>
      <c r="K219" s="130"/>
      <c r="L219" s="13">
        <v>14</v>
      </c>
      <c r="M219" s="5" t="s">
        <v>630</v>
      </c>
      <c r="N219" s="5">
        <v>147691022.25260001</v>
      </c>
      <c r="O219" s="5">
        <v>-2620951.4900000002</v>
      </c>
      <c r="P219" s="5">
        <v>32048728.836399999</v>
      </c>
      <c r="Q219" s="6">
        <f t="shared" si="7"/>
        <v>177118799.59900001</v>
      </c>
    </row>
    <row r="220" spans="1:17" ht="24.95" customHeight="1">
      <c r="A220" s="133"/>
      <c r="B220" s="130"/>
      <c r="C220" s="1">
        <v>18</v>
      </c>
      <c r="D220" s="5" t="s">
        <v>265</v>
      </c>
      <c r="E220" s="5">
        <v>129192611.5757</v>
      </c>
      <c r="F220" s="5">
        <v>0</v>
      </c>
      <c r="G220" s="5">
        <v>27056747.993500002</v>
      </c>
      <c r="H220" s="6">
        <f t="shared" si="6"/>
        <v>156249359.56920001</v>
      </c>
      <c r="I220" s="12"/>
      <c r="J220" s="135"/>
      <c r="K220" s="130"/>
      <c r="L220" s="13">
        <v>15</v>
      </c>
      <c r="M220" s="5" t="s">
        <v>631</v>
      </c>
      <c r="N220" s="5">
        <v>98017877.246199995</v>
      </c>
      <c r="O220" s="5">
        <v>-2620951.4900000002</v>
      </c>
      <c r="P220" s="5">
        <v>22900592.757800002</v>
      </c>
      <c r="Q220" s="6">
        <f t="shared" si="7"/>
        <v>118297518.514</v>
      </c>
    </row>
    <row r="221" spans="1:17" ht="24.95" customHeight="1">
      <c r="A221" s="133"/>
      <c r="B221" s="130"/>
      <c r="C221" s="1">
        <v>19</v>
      </c>
      <c r="D221" s="5" t="s">
        <v>266</v>
      </c>
      <c r="E221" s="5">
        <v>168721790.38769999</v>
      </c>
      <c r="F221" s="5">
        <v>0</v>
      </c>
      <c r="G221" s="5">
        <v>37502731.377599999</v>
      </c>
      <c r="H221" s="6">
        <f t="shared" si="6"/>
        <v>206224521.76529998</v>
      </c>
      <c r="I221" s="12"/>
      <c r="J221" s="135"/>
      <c r="K221" s="130"/>
      <c r="L221" s="13">
        <v>16</v>
      </c>
      <c r="M221" s="5" t="s">
        <v>632</v>
      </c>
      <c r="N221" s="5">
        <v>161996871.77770001</v>
      </c>
      <c r="O221" s="5">
        <v>-2620951.4900000002</v>
      </c>
      <c r="P221" s="5">
        <v>35183752.673299998</v>
      </c>
      <c r="Q221" s="6">
        <f t="shared" si="7"/>
        <v>194559672.961</v>
      </c>
    </row>
    <row r="222" spans="1:17" ht="24.95" customHeight="1">
      <c r="A222" s="133"/>
      <c r="B222" s="130"/>
      <c r="C222" s="1">
        <v>20</v>
      </c>
      <c r="D222" s="5" t="s">
        <v>267</v>
      </c>
      <c r="E222" s="5">
        <v>133748370.39129999</v>
      </c>
      <c r="F222" s="5">
        <v>0</v>
      </c>
      <c r="G222" s="5">
        <v>31185059.5163</v>
      </c>
      <c r="H222" s="6">
        <f t="shared" si="6"/>
        <v>164933429.90759999</v>
      </c>
      <c r="I222" s="12"/>
      <c r="J222" s="135"/>
      <c r="K222" s="130"/>
      <c r="L222" s="13">
        <v>17</v>
      </c>
      <c r="M222" s="5" t="s">
        <v>633</v>
      </c>
      <c r="N222" s="5">
        <v>130525530.1249</v>
      </c>
      <c r="O222" s="5">
        <v>-2620951.4900000002</v>
      </c>
      <c r="P222" s="5">
        <v>27024671.019499999</v>
      </c>
      <c r="Q222" s="6">
        <f t="shared" si="7"/>
        <v>154929249.65439999</v>
      </c>
    </row>
    <row r="223" spans="1:17" ht="24.95" customHeight="1">
      <c r="A223" s="133"/>
      <c r="B223" s="130"/>
      <c r="C223" s="1">
        <v>21</v>
      </c>
      <c r="D223" s="5" t="s">
        <v>268</v>
      </c>
      <c r="E223" s="5">
        <v>106074335.1496</v>
      </c>
      <c r="F223" s="5">
        <v>0</v>
      </c>
      <c r="G223" s="5">
        <v>25706161.309900001</v>
      </c>
      <c r="H223" s="6">
        <f t="shared" si="6"/>
        <v>131780496.4595</v>
      </c>
      <c r="I223" s="12"/>
      <c r="J223" s="136"/>
      <c r="K223" s="131"/>
      <c r="L223" s="13">
        <v>18</v>
      </c>
      <c r="M223" s="5" t="s">
        <v>634</v>
      </c>
      <c r="N223" s="5">
        <v>153141028.76199999</v>
      </c>
      <c r="O223" s="5">
        <v>-2620951.4900000002</v>
      </c>
      <c r="P223" s="5">
        <v>31374640.798099998</v>
      </c>
      <c r="Q223" s="6">
        <f t="shared" si="7"/>
        <v>181894718.07009998</v>
      </c>
    </row>
    <row r="224" spans="1:17" ht="24.95" customHeight="1">
      <c r="A224" s="133"/>
      <c r="B224" s="130"/>
      <c r="C224" s="1">
        <v>22</v>
      </c>
      <c r="D224" s="5" t="s">
        <v>269</v>
      </c>
      <c r="E224" s="5">
        <v>124635931.39380001</v>
      </c>
      <c r="F224" s="5">
        <v>0</v>
      </c>
      <c r="G224" s="5">
        <v>29885448.352000002</v>
      </c>
      <c r="H224" s="6">
        <f t="shared" si="6"/>
        <v>154521379.74580002</v>
      </c>
      <c r="I224" s="12"/>
      <c r="J224" s="19"/>
      <c r="K224" s="116" t="s">
        <v>841</v>
      </c>
      <c r="L224" s="117"/>
      <c r="M224" s="118"/>
      <c r="N224" s="15">
        <v>2428861352.3522</v>
      </c>
      <c r="O224" s="15">
        <v>-47177126.820000023</v>
      </c>
      <c r="P224" s="15">
        <v>535409151.42579985</v>
      </c>
      <c r="Q224" s="8">
        <f t="shared" si="7"/>
        <v>2917093376.9579997</v>
      </c>
    </row>
    <row r="225" spans="1:17" ht="24.95" customHeight="1">
      <c r="A225" s="133"/>
      <c r="B225" s="130"/>
      <c r="C225" s="1">
        <v>23</v>
      </c>
      <c r="D225" s="5" t="s">
        <v>270</v>
      </c>
      <c r="E225" s="5">
        <v>154886625.12020001</v>
      </c>
      <c r="F225" s="5">
        <v>0</v>
      </c>
      <c r="G225" s="5">
        <v>36467287.466300003</v>
      </c>
      <c r="H225" s="6">
        <f t="shared" si="6"/>
        <v>191353912.58650002</v>
      </c>
      <c r="I225" s="12"/>
      <c r="J225" s="134">
        <v>29</v>
      </c>
      <c r="K225" s="129" t="s">
        <v>54</v>
      </c>
      <c r="L225" s="13">
        <v>1</v>
      </c>
      <c r="M225" s="5" t="s">
        <v>635</v>
      </c>
      <c r="N225" s="5">
        <v>95705979.575399995</v>
      </c>
      <c r="O225" s="5">
        <v>-2734288.18</v>
      </c>
      <c r="P225" s="5">
        <v>22590385.748399999</v>
      </c>
      <c r="Q225" s="6">
        <f t="shared" si="7"/>
        <v>115562077.14379999</v>
      </c>
    </row>
    <row r="226" spans="1:17" ht="24.95" customHeight="1">
      <c r="A226" s="133"/>
      <c r="B226" s="130"/>
      <c r="C226" s="1">
        <v>24</v>
      </c>
      <c r="D226" s="5" t="s">
        <v>271</v>
      </c>
      <c r="E226" s="5">
        <v>127462616.03129999</v>
      </c>
      <c r="F226" s="5">
        <v>0</v>
      </c>
      <c r="G226" s="5">
        <v>26700389.7205</v>
      </c>
      <c r="H226" s="6">
        <f t="shared" si="6"/>
        <v>154163005.7518</v>
      </c>
      <c r="I226" s="12"/>
      <c r="J226" s="135"/>
      <c r="K226" s="130"/>
      <c r="L226" s="13">
        <v>2</v>
      </c>
      <c r="M226" s="5" t="s">
        <v>636</v>
      </c>
      <c r="N226" s="5">
        <v>95974448.093199998</v>
      </c>
      <c r="O226" s="5">
        <v>-2734288.18</v>
      </c>
      <c r="P226" s="5">
        <v>22146246.102400001</v>
      </c>
      <c r="Q226" s="6">
        <f t="shared" si="7"/>
        <v>115386406.0156</v>
      </c>
    </row>
    <row r="227" spans="1:17" ht="24.95" customHeight="1">
      <c r="A227" s="133"/>
      <c r="B227" s="131"/>
      <c r="C227" s="1">
        <v>25</v>
      </c>
      <c r="D227" s="5" t="s">
        <v>272</v>
      </c>
      <c r="E227" s="5">
        <v>122407771.59119999</v>
      </c>
      <c r="F227" s="5">
        <v>0</v>
      </c>
      <c r="G227" s="5">
        <v>25488089.5669</v>
      </c>
      <c r="H227" s="6">
        <f t="shared" si="6"/>
        <v>147895861.15810001</v>
      </c>
      <c r="I227" s="12"/>
      <c r="J227" s="135"/>
      <c r="K227" s="130"/>
      <c r="L227" s="13">
        <v>3</v>
      </c>
      <c r="M227" s="5" t="s">
        <v>864</v>
      </c>
      <c r="N227" s="5">
        <v>119568041.1151</v>
      </c>
      <c r="O227" s="5">
        <v>-2734288.18</v>
      </c>
      <c r="P227" s="5">
        <v>26952702.538699999</v>
      </c>
      <c r="Q227" s="6">
        <f t="shared" si="7"/>
        <v>143786455.4738</v>
      </c>
    </row>
    <row r="228" spans="1:17" ht="24.95" customHeight="1">
      <c r="A228" s="1"/>
      <c r="B228" s="116" t="s">
        <v>823</v>
      </c>
      <c r="C228" s="117"/>
      <c r="D228" s="118"/>
      <c r="E228" s="15">
        <v>3134650790.1053004</v>
      </c>
      <c r="F228" s="15">
        <v>0</v>
      </c>
      <c r="G228" s="15">
        <v>706660999.69910014</v>
      </c>
      <c r="H228" s="8">
        <f t="shared" si="6"/>
        <v>3841311789.8044004</v>
      </c>
      <c r="I228" s="12"/>
      <c r="J228" s="135"/>
      <c r="K228" s="130"/>
      <c r="L228" s="13">
        <v>4</v>
      </c>
      <c r="M228" s="5" t="s">
        <v>865</v>
      </c>
      <c r="N228" s="5">
        <v>105695505.50650001</v>
      </c>
      <c r="O228" s="5">
        <v>-2734288.18</v>
      </c>
      <c r="P228" s="5">
        <v>22569748.600400001</v>
      </c>
      <c r="Q228" s="6">
        <f t="shared" si="7"/>
        <v>125530965.9269</v>
      </c>
    </row>
    <row r="229" spans="1:17" ht="24.95" customHeight="1">
      <c r="A229" s="133">
        <v>11</v>
      </c>
      <c r="B229" s="129" t="s">
        <v>36</v>
      </c>
      <c r="C229" s="1">
        <v>1</v>
      </c>
      <c r="D229" s="5" t="s">
        <v>273</v>
      </c>
      <c r="E229" s="5">
        <v>139002222.516</v>
      </c>
      <c r="F229" s="5">
        <v>-3756301.4951999998</v>
      </c>
      <c r="G229" s="5">
        <v>28825077.265999999</v>
      </c>
      <c r="H229" s="6">
        <f t="shared" si="6"/>
        <v>164070998.2868</v>
      </c>
      <c r="I229" s="12"/>
      <c r="J229" s="135"/>
      <c r="K229" s="130"/>
      <c r="L229" s="13">
        <v>5</v>
      </c>
      <c r="M229" s="5" t="s">
        <v>866</v>
      </c>
      <c r="N229" s="5">
        <v>100021111.69059999</v>
      </c>
      <c r="O229" s="5">
        <v>-2734288.18</v>
      </c>
      <c r="P229" s="5">
        <v>22271597.667800002</v>
      </c>
      <c r="Q229" s="6">
        <f t="shared" si="7"/>
        <v>119558421.17839998</v>
      </c>
    </row>
    <row r="230" spans="1:17" ht="24.95" customHeight="1">
      <c r="A230" s="133"/>
      <c r="B230" s="130"/>
      <c r="C230" s="1">
        <v>2</v>
      </c>
      <c r="D230" s="5" t="s">
        <v>274</v>
      </c>
      <c r="E230" s="5">
        <v>130522868.52760001</v>
      </c>
      <c r="F230" s="5">
        <v>-3671507.9553</v>
      </c>
      <c r="G230" s="5">
        <v>29112468.659899998</v>
      </c>
      <c r="H230" s="6">
        <f t="shared" si="6"/>
        <v>155963829.2322</v>
      </c>
      <c r="I230" s="12"/>
      <c r="J230" s="135"/>
      <c r="K230" s="130"/>
      <c r="L230" s="13">
        <v>6</v>
      </c>
      <c r="M230" s="5" t="s">
        <v>637</v>
      </c>
      <c r="N230" s="5">
        <v>113919133.4663</v>
      </c>
      <c r="O230" s="5">
        <v>-2734288.18</v>
      </c>
      <c r="P230" s="5">
        <v>26303955.2718</v>
      </c>
      <c r="Q230" s="6">
        <f t="shared" si="7"/>
        <v>137488800.55809999</v>
      </c>
    </row>
    <row r="231" spans="1:17" ht="24.95" customHeight="1">
      <c r="A231" s="133"/>
      <c r="B231" s="130"/>
      <c r="C231" s="1">
        <v>3</v>
      </c>
      <c r="D231" s="5" t="s">
        <v>851</v>
      </c>
      <c r="E231" s="5">
        <v>131646489.4384</v>
      </c>
      <c r="F231" s="5">
        <v>-3682744.1644000001</v>
      </c>
      <c r="G231" s="5">
        <v>29139573.290100001</v>
      </c>
      <c r="H231" s="6">
        <f t="shared" si="6"/>
        <v>157103318.5641</v>
      </c>
      <c r="I231" s="12"/>
      <c r="J231" s="135"/>
      <c r="K231" s="130"/>
      <c r="L231" s="13">
        <v>7</v>
      </c>
      <c r="M231" s="5" t="s">
        <v>638</v>
      </c>
      <c r="N231" s="5">
        <v>95481159.551699996</v>
      </c>
      <c r="O231" s="5">
        <v>-2734288.18</v>
      </c>
      <c r="P231" s="5">
        <v>23039229.0178</v>
      </c>
      <c r="Q231" s="6">
        <f t="shared" si="7"/>
        <v>115786100.38949999</v>
      </c>
    </row>
    <row r="232" spans="1:17" ht="24.95" customHeight="1">
      <c r="A232" s="133"/>
      <c r="B232" s="130"/>
      <c r="C232" s="1">
        <v>4</v>
      </c>
      <c r="D232" s="5" t="s">
        <v>36</v>
      </c>
      <c r="E232" s="5">
        <v>126944001.41329999</v>
      </c>
      <c r="F232" s="5">
        <v>-3635719.2840999998</v>
      </c>
      <c r="G232" s="5">
        <v>27361897.595600002</v>
      </c>
      <c r="H232" s="6">
        <f t="shared" si="6"/>
        <v>150670179.72479999</v>
      </c>
      <c r="I232" s="12"/>
      <c r="J232" s="135"/>
      <c r="K232" s="130"/>
      <c r="L232" s="13">
        <v>8</v>
      </c>
      <c r="M232" s="5" t="s">
        <v>639</v>
      </c>
      <c r="N232" s="5">
        <v>99162086.010800004</v>
      </c>
      <c r="O232" s="5">
        <v>-2734288.18</v>
      </c>
      <c r="P232" s="5">
        <v>22580860.9109</v>
      </c>
      <c r="Q232" s="6">
        <f t="shared" si="7"/>
        <v>119008658.74169999</v>
      </c>
    </row>
    <row r="233" spans="1:17" ht="24.95" customHeight="1">
      <c r="A233" s="133"/>
      <c r="B233" s="130"/>
      <c r="C233" s="1">
        <v>5</v>
      </c>
      <c r="D233" s="5" t="s">
        <v>275</v>
      </c>
      <c r="E233" s="5">
        <v>126532061.1407</v>
      </c>
      <c r="F233" s="5">
        <v>-3631599.8813999998</v>
      </c>
      <c r="G233" s="5">
        <v>28466190.795400001</v>
      </c>
      <c r="H233" s="6">
        <f t="shared" si="6"/>
        <v>151366652.05469999</v>
      </c>
      <c r="I233" s="12"/>
      <c r="J233" s="135"/>
      <c r="K233" s="130"/>
      <c r="L233" s="13">
        <v>9</v>
      </c>
      <c r="M233" s="5" t="s">
        <v>640</v>
      </c>
      <c r="N233" s="5">
        <v>97530831.877200007</v>
      </c>
      <c r="O233" s="5">
        <v>-2734288.18</v>
      </c>
      <c r="P233" s="5">
        <v>22486788.441500001</v>
      </c>
      <c r="Q233" s="6">
        <f t="shared" si="7"/>
        <v>117283332.13870001</v>
      </c>
    </row>
    <row r="234" spans="1:17" ht="24.95" customHeight="1">
      <c r="A234" s="133"/>
      <c r="B234" s="130"/>
      <c r="C234" s="1">
        <v>6</v>
      </c>
      <c r="D234" s="5" t="s">
        <v>276</v>
      </c>
      <c r="E234" s="5">
        <v>131516409.03290001</v>
      </c>
      <c r="F234" s="5">
        <v>-3681443.3602999998</v>
      </c>
      <c r="G234" s="5">
        <v>27736306.023699999</v>
      </c>
      <c r="H234" s="6">
        <f t="shared" si="6"/>
        <v>155571271.6963</v>
      </c>
      <c r="I234" s="12"/>
      <c r="J234" s="135"/>
      <c r="K234" s="130"/>
      <c r="L234" s="13">
        <v>10</v>
      </c>
      <c r="M234" s="5" t="s">
        <v>641</v>
      </c>
      <c r="N234" s="5">
        <v>110716766.985</v>
      </c>
      <c r="O234" s="5">
        <v>-2734288.18</v>
      </c>
      <c r="P234" s="5">
        <v>25909027.286400001</v>
      </c>
      <c r="Q234" s="6">
        <f t="shared" si="7"/>
        <v>133891506.0914</v>
      </c>
    </row>
    <row r="235" spans="1:17" ht="24.95" customHeight="1">
      <c r="A235" s="133"/>
      <c r="B235" s="130"/>
      <c r="C235" s="1">
        <v>7</v>
      </c>
      <c r="D235" s="5" t="s">
        <v>277</v>
      </c>
      <c r="E235" s="5">
        <v>153666905.06220001</v>
      </c>
      <c r="F235" s="5">
        <v>-3902948.3206000002</v>
      </c>
      <c r="G235" s="5">
        <v>32522184.107299998</v>
      </c>
      <c r="H235" s="6">
        <f t="shared" si="6"/>
        <v>182286140.84890002</v>
      </c>
      <c r="I235" s="12"/>
      <c r="J235" s="135"/>
      <c r="K235" s="130"/>
      <c r="L235" s="13">
        <v>11</v>
      </c>
      <c r="M235" s="5" t="s">
        <v>642</v>
      </c>
      <c r="N235" s="5">
        <v>117230302.6604</v>
      </c>
      <c r="O235" s="5">
        <v>-2734288.18</v>
      </c>
      <c r="P235" s="5">
        <v>27944108.775199998</v>
      </c>
      <c r="Q235" s="6">
        <f t="shared" si="7"/>
        <v>142440123.25560001</v>
      </c>
    </row>
    <row r="236" spans="1:17" ht="24.95" customHeight="1">
      <c r="A236" s="133"/>
      <c r="B236" s="130"/>
      <c r="C236" s="1">
        <v>8</v>
      </c>
      <c r="D236" s="5" t="s">
        <v>278</v>
      </c>
      <c r="E236" s="5">
        <v>136114050.41150001</v>
      </c>
      <c r="F236" s="5">
        <v>-3727419.7741</v>
      </c>
      <c r="G236" s="5">
        <v>28785390.443</v>
      </c>
      <c r="H236" s="6">
        <f t="shared" si="6"/>
        <v>161172021.08039999</v>
      </c>
      <c r="I236" s="12"/>
      <c r="J236" s="135"/>
      <c r="K236" s="130"/>
      <c r="L236" s="13">
        <v>12</v>
      </c>
      <c r="M236" s="5" t="s">
        <v>643</v>
      </c>
      <c r="N236" s="5">
        <v>135491214.48980001</v>
      </c>
      <c r="O236" s="5">
        <v>-2734288.18</v>
      </c>
      <c r="P236" s="5">
        <v>29168991.121599998</v>
      </c>
      <c r="Q236" s="6">
        <f t="shared" si="7"/>
        <v>161925917.4314</v>
      </c>
    </row>
    <row r="237" spans="1:17" ht="24.95" customHeight="1">
      <c r="A237" s="133"/>
      <c r="B237" s="130"/>
      <c r="C237" s="1">
        <v>9</v>
      </c>
      <c r="D237" s="5" t="s">
        <v>279</v>
      </c>
      <c r="E237" s="5">
        <v>123150605.0904</v>
      </c>
      <c r="F237" s="5">
        <v>-3597785.3209000002</v>
      </c>
      <c r="G237" s="5">
        <v>27013947.049600001</v>
      </c>
      <c r="H237" s="6">
        <f t="shared" si="6"/>
        <v>146566766.81909999</v>
      </c>
      <c r="I237" s="12"/>
      <c r="J237" s="135"/>
      <c r="K237" s="130"/>
      <c r="L237" s="13">
        <v>13</v>
      </c>
      <c r="M237" s="5" t="s">
        <v>644</v>
      </c>
      <c r="N237" s="5">
        <v>126297355.3434</v>
      </c>
      <c r="O237" s="5">
        <v>-2734288.18</v>
      </c>
      <c r="P237" s="5">
        <v>27146844.5973</v>
      </c>
      <c r="Q237" s="6">
        <f t="shared" si="7"/>
        <v>150709911.76069999</v>
      </c>
    </row>
    <row r="238" spans="1:17" ht="24.95" customHeight="1">
      <c r="A238" s="133"/>
      <c r="B238" s="130"/>
      <c r="C238" s="1">
        <v>10</v>
      </c>
      <c r="D238" s="5" t="s">
        <v>280</v>
      </c>
      <c r="E238" s="5">
        <v>171055657.73320001</v>
      </c>
      <c r="F238" s="5">
        <v>-4076835.8473</v>
      </c>
      <c r="G238" s="5">
        <v>33666810.878300004</v>
      </c>
      <c r="H238" s="6">
        <f t="shared" si="6"/>
        <v>200645632.76420003</v>
      </c>
      <c r="I238" s="12"/>
      <c r="J238" s="135"/>
      <c r="K238" s="130"/>
      <c r="L238" s="13">
        <v>14</v>
      </c>
      <c r="M238" s="5" t="s">
        <v>645</v>
      </c>
      <c r="N238" s="5">
        <v>110092177.8064</v>
      </c>
      <c r="O238" s="5">
        <v>-2734288.18</v>
      </c>
      <c r="P238" s="5">
        <v>26067598.192499999</v>
      </c>
      <c r="Q238" s="6">
        <f t="shared" si="7"/>
        <v>133425487.81889999</v>
      </c>
    </row>
    <row r="239" spans="1:17" ht="24.95" customHeight="1">
      <c r="A239" s="133"/>
      <c r="B239" s="130"/>
      <c r="C239" s="1">
        <v>11</v>
      </c>
      <c r="D239" s="5" t="s">
        <v>281</v>
      </c>
      <c r="E239" s="5">
        <v>132702424.9686</v>
      </c>
      <c r="F239" s="5">
        <v>-3693303.5197000001</v>
      </c>
      <c r="G239" s="5">
        <v>28642988.2425</v>
      </c>
      <c r="H239" s="6">
        <f t="shared" si="6"/>
        <v>157652109.69139999</v>
      </c>
      <c r="I239" s="12"/>
      <c r="J239" s="135"/>
      <c r="K239" s="130"/>
      <c r="L239" s="13">
        <v>15</v>
      </c>
      <c r="M239" s="5" t="s">
        <v>646</v>
      </c>
      <c r="N239" s="5">
        <v>86512773.402999997</v>
      </c>
      <c r="O239" s="5">
        <v>-2734288.18</v>
      </c>
      <c r="P239" s="5">
        <v>20289196.7619</v>
      </c>
      <c r="Q239" s="6">
        <f t="shared" si="7"/>
        <v>104067681.9849</v>
      </c>
    </row>
    <row r="240" spans="1:17" ht="24.95" customHeight="1">
      <c r="A240" s="133"/>
      <c r="B240" s="130"/>
      <c r="C240" s="1">
        <v>12</v>
      </c>
      <c r="D240" s="5" t="s">
        <v>282</v>
      </c>
      <c r="E240" s="5">
        <v>146426932.38339999</v>
      </c>
      <c r="F240" s="5">
        <v>-3830548.5937999999</v>
      </c>
      <c r="G240" s="5">
        <v>31448170.483600002</v>
      </c>
      <c r="H240" s="6">
        <f t="shared" si="6"/>
        <v>174044554.27319998</v>
      </c>
      <c r="I240" s="12"/>
      <c r="J240" s="135"/>
      <c r="K240" s="130"/>
      <c r="L240" s="13">
        <v>16</v>
      </c>
      <c r="M240" s="5" t="s">
        <v>541</v>
      </c>
      <c r="N240" s="5">
        <v>111479896.2774</v>
      </c>
      <c r="O240" s="5">
        <v>-2734288.18</v>
      </c>
      <c r="P240" s="5">
        <v>23798687.822099999</v>
      </c>
      <c r="Q240" s="6">
        <f t="shared" si="7"/>
        <v>132544295.91949999</v>
      </c>
    </row>
    <row r="241" spans="1:17" ht="24.95" customHeight="1">
      <c r="A241" s="133"/>
      <c r="B241" s="131"/>
      <c r="C241" s="1">
        <v>13</v>
      </c>
      <c r="D241" s="5" t="s">
        <v>283</v>
      </c>
      <c r="E241" s="5">
        <v>160373823.11050001</v>
      </c>
      <c r="F241" s="5">
        <v>-3970017.5011</v>
      </c>
      <c r="G241" s="5">
        <v>33828850.706699997</v>
      </c>
      <c r="H241" s="6">
        <f t="shared" si="6"/>
        <v>190232656.3161</v>
      </c>
      <c r="I241" s="12"/>
      <c r="J241" s="135"/>
      <c r="K241" s="130"/>
      <c r="L241" s="13">
        <v>17</v>
      </c>
      <c r="M241" s="5" t="s">
        <v>647</v>
      </c>
      <c r="N241" s="5">
        <v>98284770.666800007</v>
      </c>
      <c r="O241" s="5">
        <v>-2734288.18</v>
      </c>
      <c r="P241" s="5">
        <v>21758549.938000001</v>
      </c>
      <c r="Q241" s="6">
        <f t="shared" si="7"/>
        <v>117309032.42480001</v>
      </c>
    </row>
    <row r="242" spans="1:17" ht="24.95" customHeight="1">
      <c r="A242" s="1"/>
      <c r="B242" s="116" t="s">
        <v>824</v>
      </c>
      <c r="C242" s="117"/>
      <c r="D242" s="118"/>
      <c r="E242" s="15">
        <v>1809654450.8287001</v>
      </c>
      <c r="F242" s="15">
        <v>-48858175.018199995</v>
      </c>
      <c r="G242" s="15">
        <v>386549855.54170001</v>
      </c>
      <c r="H242" s="8">
        <f t="shared" si="6"/>
        <v>2147346131.3522</v>
      </c>
      <c r="I242" s="12"/>
      <c r="J242" s="135"/>
      <c r="K242" s="130"/>
      <c r="L242" s="13">
        <v>18</v>
      </c>
      <c r="M242" s="5" t="s">
        <v>867</v>
      </c>
      <c r="N242" s="5">
        <v>102462937.4589</v>
      </c>
      <c r="O242" s="5">
        <v>-2734288.18</v>
      </c>
      <c r="P242" s="5">
        <v>24377115.918099999</v>
      </c>
      <c r="Q242" s="6">
        <f t="shared" si="7"/>
        <v>124105765.197</v>
      </c>
    </row>
    <row r="243" spans="1:17" ht="24.95" customHeight="1">
      <c r="A243" s="129" t="s">
        <v>37</v>
      </c>
      <c r="B243" s="129" t="s">
        <v>37</v>
      </c>
      <c r="C243" s="1">
        <v>1</v>
      </c>
      <c r="D243" s="5" t="s">
        <v>284</v>
      </c>
      <c r="E243" s="5">
        <v>166502111.99559999</v>
      </c>
      <c r="F243" s="5">
        <v>0</v>
      </c>
      <c r="G243" s="5">
        <v>35373378.701700002</v>
      </c>
      <c r="H243" s="6">
        <f t="shared" si="6"/>
        <v>201875490.69729999</v>
      </c>
      <c r="I243" s="12"/>
      <c r="J243" s="135"/>
      <c r="K243" s="130"/>
      <c r="L243" s="13">
        <v>19</v>
      </c>
      <c r="M243" s="5" t="s">
        <v>648</v>
      </c>
      <c r="N243" s="5">
        <v>108579400.05589999</v>
      </c>
      <c r="O243" s="5">
        <v>-2734288.18</v>
      </c>
      <c r="P243" s="5">
        <v>24198907.383900002</v>
      </c>
      <c r="Q243" s="6">
        <f t="shared" si="7"/>
        <v>130044019.25979999</v>
      </c>
    </row>
    <row r="244" spans="1:17" ht="24.95" customHeight="1">
      <c r="A244" s="130"/>
      <c r="B244" s="130"/>
      <c r="C244" s="1">
        <v>2</v>
      </c>
      <c r="D244" s="5" t="s">
        <v>285</v>
      </c>
      <c r="E244" s="5">
        <v>158140775.79660001</v>
      </c>
      <c r="F244" s="5">
        <v>0</v>
      </c>
      <c r="G244" s="5">
        <v>39947005.776299998</v>
      </c>
      <c r="H244" s="6">
        <f t="shared" si="6"/>
        <v>198087781.5729</v>
      </c>
      <c r="I244" s="12"/>
      <c r="J244" s="135"/>
      <c r="K244" s="130"/>
      <c r="L244" s="13">
        <v>20</v>
      </c>
      <c r="M244" s="5" t="s">
        <v>545</v>
      </c>
      <c r="N244" s="5">
        <v>107455361.7941</v>
      </c>
      <c r="O244" s="5">
        <v>-2734288.18</v>
      </c>
      <c r="P244" s="5">
        <v>25136221.9505</v>
      </c>
      <c r="Q244" s="6">
        <f t="shared" si="7"/>
        <v>129857295.56459999</v>
      </c>
    </row>
    <row r="245" spans="1:17" ht="24.95" customHeight="1">
      <c r="A245" s="130"/>
      <c r="B245" s="130"/>
      <c r="C245" s="1">
        <v>3</v>
      </c>
      <c r="D245" s="5" t="s">
        <v>286</v>
      </c>
      <c r="E245" s="5">
        <v>104644647.8423</v>
      </c>
      <c r="F245" s="5">
        <v>0</v>
      </c>
      <c r="G245" s="5">
        <v>26154276.704100002</v>
      </c>
      <c r="H245" s="6">
        <f t="shared" si="6"/>
        <v>130798924.5464</v>
      </c>
      <c r="I245" s="12"/>
      <c r="J245" s="135"/>
      <c r="K245" s="130"/>
      <c r="L245" s="13">
        <v>21</v>
      </c>
      <c r="M245" s="5" t="s">
        <v>649</v>
      </c>
      <c r="N245" s="5">
        <v>116262651.6796</v>
      </c>
      <c r="O245" s="5">
        <v>-2734288.18</v>
      </c>
      <c r="P245" s="5">
        <v>26553306.1109</v>
      </c>
      <c r="Q245" s="6">
        <f t="shared" si="7"/>
        <v>140081669.61049998</v>
      </c>
    </row>
    <row r="246" spans="1:17" ht="24.95" customHeight="1">
      <c r="A246" s="130"/>
      <c r="B246" s="130"/>
      <c r="C246" s="1">
        <v>4</v>
      </c>
      <c r="D246" s="5" t="s">
        <v>287</v>
      </c>
      <c r="E246" s="5">
        <v>107734748.14300001</v>
      </c>
      <c r="F246" s="5">
        <v>0</v>
      </c>
      <c r="G246" s="5">
        <v>26979527.441599999</v>
      </c>
      <c r="H246" s="6">
        <f t="shared" si="6"/>
        <v>134714275.5846</v>
      </c>
      <c r="I246" s="12"/>
      <c r="J246" s="135"/>
      <c r="K246" s="130"/>
      <c r="L246" s="13">
        <v>22</v>
      </c>
      <c r="M246" s="5" t="s">
        <v>650</v>
      </c>
      <c r="N246" s="5">
        <v>105527639.1292</v>
      </c>
      <c r="O246" s="5">
        <v>-2734288.18</v>
      </c>
      <c r="P246" s="5">
        <v>24176682.763</v>
      </c>
      <c r="Q246" s="6">
        <f t="shared" si="7"/>
        <v>126970033.71219999</v>
      </c>
    </row>
    <row r="247" spans="1:17" ht="24.95" customHeight="1">
      <c r="A247" s="130"/>
      <c r="B247" s="130"/>
      <c r="C247" s="1">
        <v>5</v>
      </c>
      <c r="D247" s="5" t="s">
        <v>288</v>
      </c>
      <c r="E247" s="5">
        <v>128995651.63410001</v>
      </c>
      <c r="F247" s="5">
        <v>0</v>
      </c>
      <c r="G247" s="5">
        <v>29823749.7575</v>
      </c>
      <c r="H247" s="6">
        <f t="shared" si="6"/>
        <v>158819401.39160001</v>
      </c>
      <c r="I247" s="12"/>
      <c r="J247" s="135"/>
      <c r="K247" s="130"/>
      <c r="L247" s="13">
        <v>23</v>
      </c>
      <c r="M247" s="5" t="s">
        <v>651</v>
      </c>
      <c r="N247" s="5">
        <v>129761041.07870001</v>
      </c>
      <c r="O247" s="5">
        <v>-2734288.18</v>
      </c>
      <c r="P247" s="5">
        <v>29362427.636700001</v>
      </c>
      <c r="Q247" s="6">
        <f t="shared" si="7"/>
        <v>156389180.5354</v>
      </c>
    </row>
    <row r="248" spans="1:17" ht="24.95" customHeight="1">
      <c r="A248" s="130"/>
      <c r="B248" s="130"/>
      <c r="C248" s="1">
        <v>6</v>
      </c>
      <c r="D248" s="5" t="s">
        <v>289</v>
      </c>
      <c r="E248" s="5">
        <v>109641640.42569999</v>
      </c>
      <c r="F248" s="5">
        <v>0</v>
      </c>
      <c r="G248" s="5">
        <v>27361461.667199999</v>
      </c>
      <c r="H248" s="6">
        <f t="shared" si="6"/>
        <v>137003102.09289998</v>
      </c>
      <c r="I248" s="12"/>
      <c r="J248" s="135"/>
      <c r="K248" s="130"/>
      <c r="L248" s="13">
        <v>24</v>
      </c>
      <c r="M248" s="5" t="s">
        <v>868</v>
      </c>
      <c r="N248" s="5">
        <v>107606095.8</v>
      </c>
      <c r="O248" s="5">
        <v>-2734288.18</v>
      </c>
      <c r="P248" s="5">
        <v>24960659.204599999</v>
      </c>
      <c r="Q248" s="6">
        <f t="shared" si="7"/>
        <v>129832466.82459998</v>
      </c>
    </row>
    <row r="249" spans="1:17" ht="24.95" customHeight="1">
      <c r="A249" s="130"/>
      <c r="B249" s="130"/>
      <c r="C249" s="1">
        <v>7</v>
      </c>
      <c r="D249" s="5" t="s">
        <v>290</v>
      </c>
      <c r="E249" s="5">
        <v>109742486.9342</v>
      </c>
      <c r="F249" s="5">
        <v>0</v>
      </c>
      <c r="G249" s="5">
        <v>25523109.229899999</v>
      </c>
      <c r="H249" s="6">
        <f t="shared" si="6"/>
        <v>135265596.16409999</v>
      </c>
      <c r="I249" s="12"/>
      <c r="J249" s="135"/>
      <c r="K249" s="130"/>
      <c r="L249" s="13">
        <v>25</v>
      </c>
      <c r="M249" s="5" t="s">
        <v>869</v>
      </c>
      <c r="N249" s="5">
        <v>141769692.20649999</v>
      </c>
      <c r="O249" s="5">
        <v>-2734288.18</v>
      </c>
      <c r="P249" s="5">
        <v>25995397.572299998</v>
      </c>
      <c r="Q249" s="6">
        <f t="shared" si="7"/>
        <v>165030801.59879997</v>
      </c>
    </row>
    <row r="250" spans="1:17" ht="24.95" customHeight="1">
      <c r="A250" s="130"/>
      <c r="B250" s="130"/>
      <c r="C250" s="1">
        <v>8</v>
      </c>
      <c r="D250" s="5" t="s">
        <v>291</v>
      </c>
      <c r="E250" s="5">
        <v>127310433.848</v>
      </c>
      <c r="F250" s="5">
        <v>0</v>
      </c>
      <c r="G250" s="5">
        <v>28546422.009399999</v>
      </c>
      <c r="H250" s="6">
        <f t="shared" si="6"/>
        <v>155856855.8574</v>
      </c>
      <c r="I250" s="12"/>
      <c r="J250" s="135"/>
      <c r="K250" s="130"/>
      <c r="L250" s="13">
        <v>26</v>
      </c>
      <c r="M250" s="5" t="s">
        <v>652</v>
      </c>
      <c r="N250" s="5">
        <v>97038048.735200003</v>
      </c>
      <c r="O250" s="5">
        <v>-2734288.18</v>
      </c>
      <c r="P250" s="5">
        <v>22613668.684599999</v>
      </c>
      <c r="Q250" s="6">
        <f t="shared" si="7"/>
        <v>116917429.23979999</v>
      </c>
    </row>
    <row r="251" spans="1:17" ht="24.95" customHeight="1">
      <c r="A251" s="130"/>
      <c r="B251" s="130"/>
      <c r="C251" s="1">
        <v>9</v>
      </c>
      <c r="D251" s="5" t="s">
        <v>292</v>
      </c>
      <c r="E251" s="5">
        <v>140120758.69530001</v>
      </c>
      <c r="F251" s="5">
        <v>0</v>
      </c>
      <c r="G251" s="5">
        <v>31581023.485199999</v>
      </c>
      <c r="H251" s="6">
        <f t="shared" si="6"/>
        <v>171701782.1805</v>
      </c>
      <c r="I251" s="12"/>
      <c r="J251" s="135"/>
      <c r="K251" s="130"/>
      <c r="L251" s="13">
        <v>27</v>
      </c>
      <c r="M251" s="5" t="s">
        <v>653</v>
      </c>
      <c r="N251" s="5">
        <v>117372146.80159999</v>
      </c>
      <c r="O251" s="5">
        <v>-2734288.18</v>
      </c>
      <c r="P251" s="5">
        <v>25857287.428199999</v>
      </c>
      <c r="Q251" s="6">
        <f t="shared" si="7"/>
        <v>140495146.04979998</v>
      </c>
    </row>
    <row r="252" spans="1:17" ht="24.95" customHeight="1">
      <c r="A252" s="130"/>
      <c r="B252" s="130"/>
      <c r="C252" s="1">
        <v>10</v>
      </c>
      <c r="D252" s="5" t="s">
        <v>293</v>
      </c>
      <c r="E252" s="5">
        <v>101958413.88950001</v>
      </c>
      <c r="F252" s="5">
        <v>0</v>
      </c>
      <c r="G252" s="5">
        <v>24056989.7949</v>
      </c>
      <c r="H252" s="6">
        <f t="shared" si="6"/>
        <v>126015403.68440001</v>
      </c>
      <c r="I252" s="12"/>
      <c r="J252" s="135"/>
      <c r="K252" s="130"/>
      <c r="L252" s="13">
        <v>28</v>
      </c>
      <c r="M252" s="5" t="s">
        <v>654</v>
      </c>
      <c r="N252" s="5">
        <v>117748483.55940001</v>
      </c>
      <c r="O252" s="5">
        <v>-2734288.18</v>
      </c>
      <c r="P252" s="5">
        <v>26848340.892999999</v>
      </c>
      <c r="Q252" s="6">
        <f t="shared" si="7"/>
        <v>141862536.27239999</v>
      </c>
    </row>
    <row r="253" spans="1:17" ht="24.95" customHeight="1">
      <c r="A253" s="130"/>
      <c r="B253" s="130"/>
      <c r="C253" s="1">
        <v>11</v>
      </c>
      <c r="D253" s="5" t="s">
        <v>294</v>
      </c>
      <c r="E253" s="5">
        <v>174949267.49900001</v>
      </c>
      <c r="F253" s="5">
        <v>0</v>
      </c>
      <c r="G253" s="5">
        <v>41781830.495999999</v>
      </c>
      <c r="H253" s="6">
        <f t="shared" si="6"/>
        <v>216731097.995</v>
      </c>
      <c r="I253" s="12"/>
      <c r="J253" s="135"/>
      <c r="K253" s="130"/>
      <c r="L253" s="13">
        <v>29</v>
      </c>
      <c r="M253" s="5" t="s">
        <v>655</v>
      </c>
      <c r="N253" s="5">
        <v>103762977.2273</v>
      </c>
      <c r="O253" s="5">
        <v>-2734288.18</v>
      </c>
      <c r="P253" s="5">
        <v>24170803.2337</v>
      </c>
      <c r="Q253" s="6">
        <f t="shared" si="7"/>
        <v>125199492.28099999</v>
      </c>
    </row>
    <row r="254" spans="1:17" ht="24.95" customHeight="1">
      <c r="A254" s="130"/>
      <c r="B254" s="130"/>
      <c r="C254" s="1">
        <v>12</v>
      </c>
      <c r="D254" s="5" t="s">
        <v>295</v>
      </c>
      <c r="E254" s="5">
        <v>180050629.51890001</v>
      </c>
      <c r="F254" s="5">
        <v>0</v>
      </c>
      <c r="G254" s="5">
        <v>41991435.716799997</v>
      </c>
      <c r="H254" s="6">
        <f t="shared" si="6"/>
        <v>222042065.23570001</v>
      </c>
      <c r="I254" s="12"/>
      <c r="J254" s="136"/>
      <c r="K254" s="131"/>
      <c r="L254" s="13">
        <v>30</v>
      </c>
      <c r="M254" s="5" t="s">
        <v>656</v>
      </c>
      <c r="N254" s="5">
        <v>115444081.1455</v>
      </c>
      <c r="O254" s="5">
        <v>-2734288.18</v>
      </c>
      <c r="P254" s="5">
        <v>27323230.477400001</v>
      </c>
      <c r="Q254" s="6">
        <f t="shared" si="7"/>
        <v>140033023.4429</v>
      </c>
    </row>
    <row r="255" spans="1:17" ht="24.95" customHeight="1">
      <c r="A255" s="130"/>
      <c r="B255" s="130"/>
      <c r="C255" s="1">
        <v>13</v>
      </c>
      <c r="D255" s="5" t="s">
        <v>296</v>
      </c>
      <c r="E255" s="5">
        <v>141124992.3001</v>
      </c>
      <c r="F255" s="5">
        <v>0</v>
      </c>
      <c r="G255" s="5">
        <v>30705443.976599999</v>
      </c>
      <c r="H255" s="6">
        <f t="shared" si="6"/>
        <v>171830436.27669999</v>
      </c>
      <c r="I255" s="12"/>
      <c r="J255" s="19"/>
      <c r="K255" s="116" t="s">
        <v>842</v>
      </c>
      <c r="L255" s="117"/>
      <c r="M255" s="118"/>
      <c r="N255" s="15">
        <v>3289954111.1909008</v>
      </c>
      <c r="O255" s="15">
        <v>-82028645.400000036</v>
      </c>
      <c r="P255" s="15">
        <v>744598568.05159998</v>
      </c>
      <c r="Q255" s="8">
        <f t="shared" si="7"/>
        <v>3952524033.8425007</v>
      </c>
    </row>
    <row r="256" spans="1:17" ht="24.95" customHeight="1">
      <c r="A256" s="130"/>
      <c r="B256" s="130"/>
      <c r="C256" s="1">
        <v>14</v>
      </c>
      <c r="D256" s="5" t="s">
        <v>297</v>
      </c>
      <c r="E256" s="5">
        <v>134587406.87799999</v>
      </c>
      <c r="F256" s="5">
        <v>0</v>
      </c>
      <c r="G256" s="5">
        <v>29008141.448100001</v>
      </c>
      <c r="H256" s="6">
        <f t="shared" si="6"/>
        <v>163595548.32609999</v>
      </c>
      <c r="I256" s="12"/>
      <c r="J256" s="134">
        <v>30</v>
      </c>
      <c r="K256" s="129" t="s">
        <v>55</v>
      </c>
      <c r="L256" s="13">
        <v>1</v>
      </c>
      <c r="M256" s="5" t="s">
        <v>657</v>
      </c>
      <c r="N256" s="5">
        <v>113618922.2449</v>
      </c>
      <c r="O256" s="5">
        <v>-2536017.62</v>
      </c>
      <c r="P256" s="5">
        <v>33957784.952600002</v>
      </c>
      <c r="Q256" s="6">
        <f t="shared" si="7"/>
        <v>145040689.57749999</v>
      </c>
    </row>
    <row r="257" spans="1:17" ht="24.95" customHeight="1">
      <c r="A257" s="130"/>
      <c r="B257" s="130"/>
      <c r="C257" s="1">
        <v>15</v>
      </c>
      <c r="D257" s="5" t="s">
        <v>298</v>
      </c>
      <c r="E257" s="5">
        <v>146891080.73230001</v>
      </c>
      <c r="F257" s="5">
        <v>0</v>
      </c>
      <c r="G257" s="5">
        <v>27920840.088100001</v>
      </c>
      <c r="H257" s="6">
        <f t="shared" si="6"/>
        <v>174811920.8204</v>
      </c>
      <c r="I257" s="12"/>
      <c r="J257" s="135"/>
      <c r="K257" s="130"/>
      <c r="L257" s="13">
        <v>2</v>
      </c>
      <c r="M257" s="5" t="s">
        <v>658</v>
      </c>
      <c r="N257" s="5">
        <v>131945463.4725</v>
      </c>
      <c r="O257" s="5">
        <v>-2536017.62</v>
      </c>
      <c r="P257" s="5">
        <v>38495958.465300001</v>
      </c>
      <c r="Q257" s="6">
        <f t="shared" si="7"/>
        <v>167905404.31779999</v>
      </c>
    </row>
    <row r="258" spans="1:17" ht="24.95" customHeight="1">
      <c r="A258" s="130"/>
      <c r="B258" s="130"/>
      <c r="C258" s="1">
        <v>16</v>
      </c>
      <c r="D258" s="5" t="s">
        <v>299</v>
      </c>
      <c r="E258" s="5">
        <v>128853992.0388</v>
      </c>
      <c r="F258" s="5">
        <v>0</v>
      </c>
      <c r="G258" s="5">
        <v>29039655.725299999</v>
      </c>
      <c r="H258" s="6">
        <f t="shared" si="6"/>
        <v>157893647.76410002</v>
      </c>
      <c r="I258" s="12"/>
      <c r="J258" s="135"/>
      <c r="K258" s="130"/>
      <c r="L258" s="13">
        <v>3</v>
      </c>
      <c r="M258" s="5" t="s">
        <v>659</v>
      </c>
      <c r="N258" s="5">
        <v>131432099.20640001</v>
      </c>
      <c r="O258" s="5">
        <v>-2536017.62</v>
      </c>
      <c r="P258" s="5">
        <v>36046722.930100001</v>
      </c>
      <c r="Q258" s="6">
        <f t="shared" si="7"/>
        <v>164942804.5165</v>
      </c>
    </row>
    <row r="259" spans="1:17" ht="24.95" customHeight="1">
      <c r="A259" s="130"/>
      <c r="B259" s="130"/>
      <c r="C259" s="1">
        <v>17</v>
      </c>
      <c r="D259" s="5" t="s">
        <v>300</v>
      </c>
      <c r="E259" s="5">
        <v>105677770.1864</v>
      </c>
      <c r="F259" s="5">
        <v>0</v>
      </c>
      <c r="G259" s="5">
        <v>25688500.390099999</v>
      </c>
      <c r="H259" s="6">
        <f t="shared" si="6"/>
        <v>131366270.5765</v>
      </c>
      <c r="I259" s="12"/>
      <c r="J259" s="135"/>
      <c r="K259" s="130"/>
      <c r="L259" s="13">
        <v>4</v>
      </c>
      <c r="M259" s="5" t="s">
        <v>870</v>
      </c>
      <c r="N259" s="5">
        <v>140814030.5936</v>
      </c>
      <c r="O259" s="5">
        <v>-2536017.62</v>
      </c>
      <c r="P259" s="5">
        <v>32583092.1987</v>
      </c>
      <c r="Q259" s="6">
        <f t="shared" si="7"/>
        <v>170861105.17230001</v>
      </c>
    </row>
    <row r="260" spans="1:17" ht="24.95" customHeight="1">
      <c r="A260" s="131"/>
      <c r="B260" s="131"/>
      <c r="C260" s="1">
        <v>18</v>
      </c>
      <c r="D260" s="5" t="s">
        <v>301</v>
      </c>
      <c r="E260" s="5">
        <v>131505323.5679</v>
      </c>
      <c r="F260" s="5">
        <v>0</v>
      </c>
      <c r="G260" s="5">
        <v>27065780.1369</v>
      </c>
      <c r="H260" s="6">
        <f t="shared" si="6"/>
        <v>158571103.70480001</v>
      </c>
      <c r="I260" s="12"/>
      <c r="J260" s="135"/>
      <c r="K260" s="130"/>
      <c r="L260" s="13">
        <v>5</v>
      </c>
      <c r="M260" s="5" t="s">
        <v>660</v>
      </c>
      <c r="N260" s="5">
        <v>142869959.87819999</v>
      </c>
      <c r="O260" s="5">
        <v>-2536017.62</v>
      </c>
      <c r="P260" s="5">
        <v>42624211.192699999</v>
      </c>
      <c r="Q260" s="6">
        <f t="shared" si="7"/>
        <v>182958153.45089999</v>
      </c>
    </row>
    <row r="261" spans="1:17" ht="24.95" customHeight="1">
      <c r="A261" s="1"/>
      <c r="B261" s="116" t="s">
        <v>825</v>
      </c>
      <c r="C261" s="117"/>
      <c r="D261" s="118"/>
      <c r="E261" s="15">
        <v>2398432131.9257002</v>
      </c>
      <c r="F261" s="15">
        <v>0</v>
      </c>
      <c r="G261" s="15">
        <v>548548572.54569995</v>
      </c>
      <c r="H261" s="8">
        <f t="shared" si="6"/>
        <v>2946980704.4714003</v>
      </c>
      <c r="I261" s="12"/>
      <c r="J261" s="135"/>
      <c r="K261" s="130"/>
      <c r="L261" s="13">
        <v>6</v>
      </c>
      <c r="M261" s="5" t="s">
        <v>661</v>
      </c>
      <c r="N261" s="5">
        <v>146841237.36930001</v>
      </c>
      <c r="O261" s="5">
        <v>-2536017.62</v>
      </c>
      <c r="P261" s="5">
        <v>44107146.081600003</v>
      </c>
      <c r="Q261" s="6">
        <f t="shared" si="7"/>
        <v>188412365.83090001</v>
      </c>
    </row>
    <row r="262" spans="1:17" ht="24.95" customHeight="1">
      <c r="A262" s="133">
        <v>13</v>
      </c>
      <c r="B262" s="129" t="s">
        <v>38</v>
      </c>
      <c r="C262" s="1">
        <v>1</v>
      </c>
      <c r="D262" s="5" t="s">
        <v>302</v>
      </c>
      <c r="E262" s="5">
        <v>154521553.38389999</v>
      </c>
      <c r="F262" s="5">
        <v>0</v>
      </c>
      <c r="G262" s="5">
        <v>36891305.826800004</v>
      </c>
      <c r="H262" s="6">
        <f t="shared" si="6"/>
        <v>191412859.21069998</v>
      </c>
      <c r="I262" s="12"/>
      <c r="J262" s="135"/>
      <c r="K262" s="130"/>
      <c r="L262" s="13">
        <v>7</v>
      </c>
      <c r="M262" s="5" t="s">
        <v>662</v>
      </c>
      <c r="N262" s="5">
        <v>159196509.26140001</v>
      </c>
      <c r="O262" s="5">
        <v>-2536017.62</v>
      </c>
      <c r="P262" s="5">
        <v>45494950.185900003</v>
      </c>
      <c r="Q262" s="6">
        <f t="shared" si="7"/>
        <v>202155441.82730001</v>
      </c>
    </row>
    <row r="263" spans="1:17" ht="24.95" customHeight="1">
      <c r="A263" s="133"/>
      <c r="B263" s="130"/>
      <c r="C263" s="1">
        <v>2</v>
      </c>
      <c r="D263" s="5" t="s">
        <v>303</v>
      </c>
      <c r="E263" s="5">
        <v>117580460.5601</v>
      </c>
      <c r="F263" s="5">
        <v>0</v>
      </c>
      <c r="G263" s="5">
        <v>27458894.504799999</v>
      </c>
      <c r="H263" s="6">
        <f t="shared" si="6"/>
        <v>145039355.06490001</v>
      </c>
      <c r="I263" s="12"/>
      <c r="J263" s="135"/>
      <c r="K263" s="130"/>
      <c r="L263" s="13">
        <v>8</v>
      </c>
      <c r="M263" s="5" t="s">
        <v>663</v>
      </c>
      <c r="N263" s="5">
        <v>117162788.50749999</v>
      </c>
      <c r="O263" s="5">
        <v>-2536017.62</v>
      </c>
      <c r="P263" s="5">
        <v>35054963.921800002</v>
      </c>
      <c r="Q263" s="6">
        <f t="shared" si="7"/>
        <v>149681734.80930001</v>
      </c>
    </row>
    <row r="264" spans="1:17" ht="24.95" customHeight="1">
      <c r="A264" s="133"/>
      <c r="B264" s="130"/>
      <c r="C264" s="1">
        <v>3</v>
      </c>
      <c r="D264" s="5" t="s">
        <v>304</v>
      </c>
      <c r="E264" s="5">
        <v>112111315.89470001</v>
      </c>
      <c r="F264" s="5">
        <v>0</v>
      </c>
      <c r="G264" s="5">
        <v>23857565.196400002</v>
      </c>
      <c r="H264" s="6">
        <f t="shared" si="6"/>
        <v>135968881.09110001</v>
      </c>
      <c r="I264" s="12"/>
      <c r="J264" s="135"/>
      <c r="K264" s="130"/>
      <c r="L264" s="13">
        <v>9</v>
      </c>
      <c r="M264" s="5" t="s">
        <v>664</v>
      </c>
      <c r="N264" s="5">
        <v>139047503.86790001</v>
      </c>
      <c r="O264" s="5">
        <v>-2536017.62</v>
      </c>
      <c r="P264" s="5">
        <v>41711296.672799997</v>
      </c>
      <c r="Q264" s="6">
        <f t="shared" si="7"/>
        <v>178222782.92070001</v>
      </c>
    </row>
    <row r="265" spans="1:17" ht="24.95" customHeight="1">
      <c r="A265" s="133"/>
      <c r="B265" s="130"/>
      <c r="C265" s="1">
        <v>4</v>
      </c>
      <c r="D265" s="5" t="s">
        <v>305</v>
      </c>
      <c r="E265" s="5">
        <v>115761020.036</v>
      </c>
      <c r="F265" s="5">
        <v>0</v>
      </c>
      <c r="G265" s="5">
        <v>26856948.291499998</v>
      </c>
      <c r="H265" s="6">
        <f t="shared" ref="H265:H328" si="8">E265++F265+G265</f>
        <v>142617968.32749999</v>
      </c>
      <c r="I265" s="12"/>
      <c r="J265" s="135"/>
      <c r="K265" s="130"/>
      <c r="L265" s="13">
        <v>10</v>
      </c>
      <c r="M265" s="5" t="s">
        <v>665</v>
      </c>
      <c r="N265" s="5">
        <v>145576347.02000001</v>
      </c>
      <c r="O265" s="5">
        <v>-2536017.62</v>
      </c>
      <c r="P265" s="5">
        <v>42683712.029600002</v>
      </c>
      <c r="Q265" s="6">
        <f t="shared" ref="Q265:Q328" si="9">N265+O265+P265</f>
        <v>185724041.4296</v>
      </c>
    </row>
    <row r="266" spans="1:17" ht="24.95" customHeight="1">
      <c r="A266" s="133"/>
      <c r="B266" s="130"/>
      <c r="C266" s="1">
        <v>5</v>
      </c>
      <c r="D266" s="5" t="s">
        <v>306</v>
      </c>
      <c r="E266" s="5">
        <v>122613478.6744</v>
      </c>
      <c r="F266" s="5">
        <v>0</v>
      </c>
      <c r="G266" s="5">
        <v>28463353.296500001</v>
      </c>
      <c r="H266" s="6">
        <f t="shared" si="8"/>
        <v>151076831.9709</v>
      </c>
      <c r="I266" s="12"/>
      <c r="J266" s="135"/>
      <c r="K266" s="130"/>
      <c r="L266" s="13">
        <v>11</v>
      </c>
      <c r="M266" s="5" t="s">
        <v>850</v>
      </c>
      <c r="N266" s="5">
        <v>105286024.05050001</v>
      </c>
      <c r="O266" s="5">
        <v>-2536017.62</v>
      </c>
      <c r="P266" s="5">
        <v>32123724.571699999</v>
      </c>
      <c r="Q266" s="6">
        <f t="shared" si="9"/>
        <v>134873731.00220001</v>
      </c>
    </row>
    <row r="267" spans="1:17" ht="24.95" customHeight="1">
      <c r="A267" s="133"/>
      <c r="B267" s="130"/>
      <c r="C267" s="1">
        <v>6</v>
      </c>
      <c r="D267" s="5" t="s">
        <v>307</v>
      </c>
      <c r="E267" s="5">
        <v>124993193.4999</v>
      </c>
      <c r="F267" s="5">
        <v>0</v>
      </c>
      <c r="G267" s="5">
        <v>29322646.5088</v>
      </c>
      <c r="H267" s="6">
        <f t="shared" si="8"/>
        <v>154315840.00870001</v>
      </c>
      <c r="I267" s="12"/>
      <c r="J267" s="135"/>
      <c r="K267" s="130"/>
      <c r="L267" s="13">
        <v>12</v>
      </c>
      <c r="M267" s="5" t="s">
        <v>666</v>
      </c>
      <c r="N267" s="5">
        <v>109800730.2244</v>
      </c>
      <c r="O267" s="5">
        <v>-2536017.62</v>
      </c>
      <c r="P267" s="5">
        <v>32012777.8532</v>
      </c>
      <c r="Q267" s="6">
        <f t="shared" si="9"/>
        <v>139277490.4576</v>
      </c>
    </row>
    <row r="268" spans="1:17" ht="24.95" customHeight="1">
      <c r="A268" s="133"/>
      <c r="B268" s="130"/>
      <c r="C268" s="1">
        <v>7</v>
      </c>
      <c r="D268" s="5" t="s">
        <v>308</v>
      </c>
      <c r="E268" s="5">
        <v>102995167.59469999</v>
      </c>
      <c r="F268" s="5">
        <v>0</v>
      </c>
      <c r="G268" s="5">
        <v>24265780.918200001</v>
      </c>
      <c r="H268" s="6">
        <f t="shared" si="8"/>
        <v>127260948.51289999</v>
      </c>
      <c r="I268" s="12"/>
      <c r="J268" s="135"/>
      <c r="K268" s="130"/>
      <c r="L268" s="13">
        <v>13</v>
      </c>
      <c r="M268" s="5" t="s">
        <v>871</v>
      </c>
      <c r="N268" s="5">
        <v>107638005.43009999</v>
      </c>
      <c r="O268" s="5">
        <v>-2536017.62</v>
      </c>
      <c r="P268" s="5">
        <v>32140304.844500002</v>
      </c>
      <c r="Q268" s="6">
        <f t="shared" si="9"/>
        <v>137242292.65459999</v>
      </c>
    </row>
    <row r="269" spans="1:17" ht="24.95" customHeight="1">
      <c r="A269" s="133"/>
      <c r="B269" s="130"/>
      <c r="C269" s="1">
        <v>8</v>
      </c>
      <c r="D269" s="5" t="s">
        <v>309</v>
      </c>
      <c r="E269" s="5">
        <v>126881807.2527</v>
      </c>
      <c r="F269" s="5">
        <v>0</v>
      </c>
      <c r="G269" s="5">
        <v>28100997.903499998</v>
      </c>
      <c r="H269" s="6">
        <f t="shared" si="8"/>
        <v>154982805.15619999</v>
      </c>
      <c r="I269" s="12"/>
      <c r="J269" s="135"/>
      <c r="K269" s="130"/>
      <c r="L269" s="13">
        <v>14</v>
      </c>
      <c r="M269" s="5" t="s">
        <v>667</v>
      </c>
      <c r="N269" s="5">
        <v>159870850.20519999</v>
      </c>
      <c r="O269" s="5">
        <v>-2536017.62</v>
      </c>
      <c r="P269" s="5">
        <v>42414253.200099997</v>
      </c>
      <c r="Q269" s="6">
        <f t="shared" si="9"/>
        <v>199749085.78529999</v>
      </c>
    </row>
    <row r="270" spans="1:17" ht="24.95" customHeight="1">
      <c r="A270" s="133"/>
      <c r="B270" s="130"/>
      <c r="C270" s="1">
        <v>9</v>
      </c>
      <c r="D270" s="5" t="s">
        <v>310</v>
      </c>
      <c r="E270" s="5">
        <v>135758490.46000001</v>
      </c>
      <c r="F270" s="5">
        <v>0</v>
      </c>
      <c r="G270" s="5">
        <v>31763415.5218</v>
      </c>
      <c r="H270" s="6">
        <f t="shared" si="8"/>
        <v>167521905.98180002</v>
      </c>
      <c r="I270" s="12"/>
      <c r="J270" s="135"/>
      <c r="K270" s="130"/>
      <c r="L270" s="13">
        <v>15</v>
      </c>
      <c r="M270" s="5" t="s">
        <v>872</v>
      </c>
      <c r="N270" s="5">
        <v>109016984.2563</v>
      </c>
      <c r="O270" s="5">
        <v>-2536017.62</v>
      </c>
      <c r="P270" s="5">
        <v>33020176.409499999</v>
      </c>
      <c r="Q270" s="6">
        <f t="shared" si="9"/>
        <v>139501143.0458</v>
      </c>
    </row>
    <row r="271" spans="1:17" ht="24.95" customHeight="1">
      <c r="A271" s="133"/>
      <c r="B271" s="130"/>
      <c r="C271" s="1">
        <v>10</v>
      </c>
      <c r="D271" s="5" t="s">
        <v>311</v>
      </c>
      <c r="E271" s="5">
        <v>118546974.9376</v>
      </c>
      <c r="F271" s="5">
        <v>0</v>
      </c>
      <c r="G271" s="5">
        <v>27409624.048999999</v>
      </c>
      <c r="H271" s="6">
        <f t="shared" si="8"/>
        <v>145956598.98660001</v>
      </c>
      <c r="I271" s="12"/>
      <c r="J271" s="135"/>
      <c r="K271" s="130"/>
      <c r="L271" s="13">
        <v>16</v>
      </c>
      <c r="M271" s="5" t="s">
        <v>668</v>
      </c>
      <c r="N271" s="5">
        <v>114397850.91</v>
      </c>
      <c r="O271" s="5">
        <v>-2536017.62</v>
      </c>
      <c r="P271" s="5">
        <v>33274583.643800002</v>
      </c>
      <c r="Q271" s="6">
        <f t="shared" si="9"/>
        <v>145136416.93379998</v>
      </c>
    </row>
    <row r="272" spans="1:17" ht="24.95" customHeight="1">
      <c r="A272" s="133"/>
      <c r="B272" s="130"/>
      <c r="C272" s="1">
        <v>11</v>
      </c>
      <c r="D272" s="5" t="s">
        <v>312</v>
      </c>
      <c r="E272" s="5">
        <v>127042629.9401</v>
      </c>
      <c r="F272" s="5">
        <v>0</v>
      </c>
      <c r="G272" s="5">
        <v>28649087.628199998</v>
      </c>
      <c r="H272" s="6">
        <f t="shared" si="8"/>
        <v>155691717.56830001</v>
      </c>
      <c r="I272" s="12"/>
      <c r="J272" s="135"/>
      <c r="K272" s="130"/>
      <c r="L272" s="13">
        <v>17</v>
      </c>
      <c r="M272" s="5" t="s">
        <v>669</v>
      </c>
      <c r="N272" s="5">
        <v>149462721.66420001</v>
      </c>
      <c r="O272" s="5">
        <v>-2536017.62</v>
      </c>
      <c r="P272" s="5">
        <v>41175083.597400002</v>
      </c>
      <c r="Q272" s="6">
        <f t="shared" si="9"/>
        <v>188101787.64160001</v>
      </c>
    </row>
    <row r="273" spans="1:17" ht="24.95" customHeight="1">
      <c r="A273" s="133"/>
      <c r="B273" s="130"/>
      <c r="C273" s="1">
        <v>12</v>
      </c>
      <c r="D273" s="5" t="s">
        <v>313</v>
      </c>
      <c r="E273" s="5">
        <v>89153472.408899993</v>
      </c>
      <c r="F273" s="5">
        <v>0</v>
      </c>
      <c r="G273" s="5">
        <v>21305202.716699999</v>
      </c>
      <c r="H273" s="6">
        <f t="shared" si="8"/>
        <v>110458675.1256</v>
      </c>
      <c r="I273" s="12"/>
      <c r="J273" s="135"/>
      <c r="K273" s="130"/>
      <c r="L273" s="13">
        <v>18</v>
      </c>
      <c r="M273" s="5" t="s">
        <v>670</v>
      </c>
      <c r="N273" s="5">
        <v>129236706.60690001</v>
      </c>
      <c r="O273" s="5">
        <v>-2536017.62</v>
      </c>
      <c r="P273" s="5">
        <v>33633176.137999997</v>
      </c>
      <c r="Q273" s="6">
        <f t="shared" si="9"/>
        <v>160333865.12489998</v>
      </c>
    </row>
    <row r="274" spans="1:17" ht="24.95" customHeight="1">
      <c r="A274" s="133"/>
      <c r="B274" s="130"/>
      <c r="C274" s="1">
        <v>13</v>
      </c>
      <c r="D274" s="5" t="s">
        <v>314</v>
      </c>
      <c r="E274" s="5">
        <v>112996010.25399999</v>
      </c>
      <c r="F274" s="5">
        <v>0</v>
      </c>
      <c r="G274" s="5">
        <v>26339196.938200001</v>
      </c>
      <c r="H274" s="6">
        <f t="shared" si="8"/>
        <v>139335207.19220001</v>
      </c>
      <c r="I274" s="12"/>
      <c r="J274" s="135"/>
      <c r="K274" s="130"/>
      <c r="L274" s="13">
        <v>19</v>
      </c>
      <c r="M274" s="5" t="s">
        <v>671</v>
      </c>
      <c r="N274" s="5">
        <v>118641186.2376</v>
      </c>
      <c r="O274" s="5">
        <v>-2536017.62</v>
      </c>
      <c r="P274" s="5">
        <v>32123783.366999999</v>
      </c>
      <c r="Q274" s="6">
        <f t="shared" si="9"/>
        <v>148228951.98460001</v>
      </c>
    </row>
    <row r="275" spans="1:17" ht="24.95" customHeight="1">
      <c r="A275" s="133"/>
      <c r="B275" s="130"/>
      <c r="C275" s="1">
        <v>14</v>
      </c>
      <c r="D275" s="5" t="s">
        <v>315</v>
      </c>
      <c r="E275" s="5">
        <v>110265703.4698</v>
      </c>
      <c r="F275" s="5">
        <v>0</v>
      </c>
      <c r="G275" s="5">
        <v>25434043.397100002</v>
      </c>
      <c r="H275" s="6">
        <f t="shared" si="8"/>
        <v>135699746.8669</v>
      </c>
      <c r="I275" s="12"/>
      <c r="J275" s="135"/>
      <c r="K275" s="130"/>
      <c r="L275" s="13">
        <v>20</v>
      </c>
      <c r="M275" s="5" t="s">
        <v>873</v>
      </c>
      <c r="N275" s="5">
        <v>107126226.1603</v>
      </c>
      <c r="O275" s="5">
        <v>-2536017.62</v>
      </c>
      <c r="P275" s="5">
        <v>30876088.446800001</v>
      </c>
      <c r="Q275" s="6">
        <f t="shared" si="9"/>
        <v>135466296.98710001</v>
      </c>
    </row>
    <row r="276" spans="1:17" ht="24.95" customHeight="1">
      <c r="A276" s="133"/>
      <c r="B276" s="130"/>
      <c r="C276" s="1">
        <v>15</v>
      </c>
      <c r="D276" s="5" t="s">
        <v>316</v>
      </c>
      <c r="E276" s="5">
        <v>118261454.344</v>
      </c>
      <c r="F276" s="5">
        <v>0</v>
      </c>
      <c r="G276" s="5">
        <v>27359118.892000001</v>
      </c>
      <c r="H276" s="6">
        <f t="shared" si="8"/>
        <v>145620573.236</v>
      </c>
      <c r="I276" s="12"/>
      <c r="J276" s="135"/>
      <c r="K276" s="130"/>
      <c r="L276" s="13">
        <v>21</v>
      </c>
      <c r="M276" s="5" t="s">
        <v>672</v>
      </c>
      <c r="N276" s="5">
        <v>132300258.3832</v>
      </c>
      <c r="O276" s="5">
        <v>-2536017.62</v>
      </c>
      <c r="P276" s="5">
        <v>37886721.635499999</v>
      </c>
      <c r="Q276" s="6">
        <f t="shared" si="9"/>
        <v>167650962.3987</v>
      </c>
    </row>
    <row r="277" spans="1:17" ht="24.95" customHeight="1">
      <c r="A277" s="133"/>
      <c r="B277" s="131"/>
      <c r="C277" s="1">
        <v>16</v>
      </c>
      <c r="D277" s="5" t="s">
        <v>317</v>
      </c>
      <c r="E277" s="5">
        <v>114959357.619</v>
      </c>
      <c r="F277" s="5">
        <v>0</v>
      </c>
      <c r="G277" s="5">
        <v>26636759.9179</v>
      </c>
      <c r="H277" s="6">
        <f t="shared" si="8"/>
        <v>141596117.53690001</v>
      </c>
      <c r="I277" s="12"/>
      <c r="J277" s="135"/>
      <c r="K277" s="130"/>
      <c r="L277" s="13">
        <v>22</v>
      </c>
      <c r="M277" s="5" t="s">
        <v>874</v>
      </c>
      <c r="N277" s="5">
        <v>122545049.7114</v>
      </c>
      <c r="O277" s="5">
        <v>-2536017.62</v>
      </c>
      <c r="P277" s="5">
        <v>34768219.276100002</v>
      </c>
      <c r="Q277" s="6">
        <f t="shared" si="9"/>
        <v>154777251.36750001</v>
      </c>
    </row>
    <row r="278" spans="1:17" ht="24.95" customHeight="1">
      <c r="A278" s="1"/>
      <c r="B278" s="116" t="s">
        <v>826</v>
      </c>
      <c r="C278" s="117"/>
      <c r="D278" s="118"/>
      <c r="E278" s="15">
        <v>1904442090.3297999</v>
      </c>
      <c r="F278" s="15">
        <v>0</v>
      </c>
      <c r="G278" s="15">
        <v>440113941.50740004</v>
      </c>
      <c r="H278" s="8">
        <f t="shared" si="8"/>
        <v>2344556031.8372002</v>
      </c>
      <c r="I278" s="12"/>
      <c r="J278" s="135"/>
      <c r="K278" s="130"/>
      <c r="L278" s="13">
        <v>23</v>
      </c>
      <c r="M278" s="5" t="s">
        <v>875</v>
      </c>
      <c r="N278" s="5">
        <v>126864911.38410001</v>
      </c>
      <c r="O278" s="5">
        <v>-2536017.62</v>
      </c>
      <c r="P278" s="5">
        <v>37752844.752599999</v>
      </c>
      <c r="Q278" s="6">
        <f t="shared" si="9"/>
        <v>162081738.5167</v>
      </c>
    </row>
    <row r="279" spans="1:17" ht="24.95" customHeight="1">
      <c r="A279" s="133">
        <v>14</v>
      </c>
      <c r="B279" s="129" t="s">
        <v>39</v>
      </c>
      <c r="C279" s="1">
        <v>1</v>
      </c>
      <c r="D279" s="5" t="s">
        <v>318</v>
      </c>
      <c r="E279" s="5">
        <v>144006392.31369999</v>
      </c>
      <c r="F279" s="5">
        <v>0</v>
      </c>
      <c r="G279" s="5">
        <v>31968238.568399999</v>
      </c>
      <c r="H279" s="6">
        <f t="shared" si="8"/>
        <v>175974630.88209999</v>
      </c>
      <c r="I279" s="12"/>
      <c r="J279" s="135"/>
      <c r="K279" s="130"/>
      <c r="L279" s="13">
        <v>24</v>
      </c>
      <c r="M279" s="5" t="s">
        <v>876</v>
      </c>
      <c r="N279" s="5">
        <v>108605616.1339</v>
      </c>
      <c r="O279" s="5">
        <v>-2536017.62</v>
      </c>
      <c r="P279" s="5">
        <v>31996491.556899998</v>
      </c>
      <c r="Q279" s="6">
        <f t="shared" si="9"/>
        <v>138066090.07080001</v>
      </c>
    </row>
    <row r="280" spans="1:17" ht="24.95" customHeight="1">
      <c r="A280" s="133"/>
      <c r="B280" s="130"/>
      <c r="C280" s="1">
        <v>2</v>
      </c>
      <c r="D280" s="5" t="s">
        <v>319</v>
      </c>
      <c r="E280" s="5">
        <v>121335734.84639999</v>
      </c>
      <c r="F280" s="5">
        <v>0</v>
      </c>
      <c r="G280" s="5">
        <v>28181174.928300001</v>
      </c>
      <c r="H280" s="6">
        <f t="shared" si="8"/>
        <v>149516909.77469999</v>
      </c>
      <c r="I280" s="12"/>
      <c r="J280" s="135"/>
      <c r="K280" s="130"/>
      <c r="L280" s="13">
        <v>25</v>
      </c>
      <c r="M280" s="5" t="s">
        <v>673</v>
      </c>
      <c r="N280" s="5">
        <v>99384835.053100005</v>
      </c>
      <c r="O280" s="5">
        <v>-2536017.62</v>
      </c>
      <c r="P280" s="5">
        <v>29901556.4595</v>
      </c>
      <c r="Q280" s="6">
        <f t="shared" si="9"/>
        <v>126750373.8926</v>
      </c>
    </row>
    <row r="281" spans="1:17" ht="24.95" customHeight="1">
      <c r="A281" s="133"/>
      <c r="B281" s="130"/>
      <c r="C281" s="1">
        <v>3</v>
      </c>
      <c r="D281" s="5" t="s">
        <v>320</v>
      </c>
      <c r="E281" s="5">
        <v>164240777.39379999</v>
      </c>
      <c r="F281" s="5">
        <v>0</v>
      </c>
      <c r="G281" s="5">
        <v>36728011.5418</v>
      </c>
      <c r="H281" s="6">
        <f t="shared" si="8"/>
        <v>200968788.93559998</v>
      </c>
      <c r="I281" s="12"/>
      <c r="J281" s="135"/>
      <c r="K281" s="130"/>
      <c r="L281" s="13">
        <v>26</v>
      </c>
      <c r="M281" s="5" t="s">
        <v>674</v>
      </c>
      <c r="N281" s="5">
        <v>131740259.61589999</v>
      </c>
      <c r="O281" s="5">
        <v>-2536017.62</v>
      </c>
      <c r="P281" s="5">
        <v>37988319.902500004</v>
      </c>
      <c r="Q281" s="6">
        <f t="shared" si="9"/>
        <v>167192561.89840001</v>
      </c>
    </row>
    <row r="282" spans="1:17" ht="24.95" customHeight="1">
      <c r="A282" s="133"/>
      <c r="B282" s="130"/>
      <c r="C282" s="1">
        <v>4</v>
      </c>
      <c r="D282" s="5" t="s">
        <v>321</v>
      </c>
      <c r="E282" s="5">
        <v>154392364.005</v>
      </c>
      <c r="F282" s="5">
        <v>0</v>
      </c>
      <c r="G282" s="5">
        <v>34715037.083300002</v>
      </c>
      <c r="H282" s="6">
        <f t="shared" si="8"/>
        <v>189107401.08829999</v>
      </c>
      <c r="I282" s="12"/>
      <c r="J282" s="135"/>
      <c r="K282" s="130"/>
      <c r="L282" s="13">
        <v>27</v>
      </c>
      <c r="M282" s="5" t="s">
        <v>877</v>
      </c>
      <c r="N282" s="5">
        <v>143534694.95789999</v>
      </c>
      <c r="O282" s="5">
        <v>-2536017.62</v>
      </c>
      <c r="P282" s="5">
        <v>41653265.7183</v>
      </c>
      <c r="Q282" s="6">
        <f t="shared" si="9"/>
        <v>182651943.05619997</v>
      </c>
    </row>
    <row r="283" spans="1:17" ht="24.95" customHeight="1">
      <c r="A283" s="133"/>
      <c r="B283" s="130"/>
      <c r="C283" s="1">
        <v>5</v>
      </c>
      <c r="D283" s="5" t="s">
        <v>322</v>
      </c>
      <c r="E283" s="5">
        <v>149279635.75119999</v>
      </c>
      <c r="F283" s="5">
        <v>0</v>
      </c>
      <c r="G283" s="5">
        <v>32002868.996199999</v>
      </c>
      <c r="H283" s="6">
        <f t="shared" si="8"/>
        <v>181282504.74739999</v>
      </c>
      <c r="I283" s="12"/>
      <c r="J283" s="135"/>
      <c r="K283" s="130"/>
      <c r="L283" s="13">
        <v>28</v>
      </c>
      <c r="M283" s="5" t="s">
        <v>675</v>
      </c>
      <c r="N283" s="5">
        <v>109933930.2588</v>
      </c>
      <c r="O283" s="5">
        <v>-2536017.62</v>
      </c>
      <c r="P283" s="5">
        <v>32209683.290600002</v>
      </c>
      <c r="Q283" s="6">
        <f t="shared" si="9"/>
        <v>139607595.9294</v>
      </c>
    </row>
    <row r="284" spans="1:17" ht="24.95" customHeight="1">
      <c r="A284" s="133"/>
      <c r="B284" s="130"/>
      <c r="C284" s="1">
        <v>6</v>
      </c>
      <c r="D284" s="5" t="s">
        <v>323</v>
      </c>
      <c r="E284" s="5">
        <v>143527634.69100001</v>
      </c>
      <c r="F284" s="5">
        <v>0</v>
      </c>
      <c r="G284" s="5">
        <v>30297511.512499999</v>
      </c>
      <c r="H284" s="6">
        <f t="shared" si="8"/>
        <v>173825146.2035</v>
      </c>
      <c r="I284" s="12"/>
      <c r="J284" s="135"/>
      <c r="K284" s="130"/>
      <c r="L284" s="13">
        <v>29</v>
      </c>
      <c r="M284" s="5" t="s">
        <v>676</v>
      </c>
      <c r="N284" s="5">
        <v>132208291.4444</v>
      </c>
      <c r="O284" s="5">
        <v>-2536017.62</v>
      </c>
      <c r="P284" s="5">
        <v>34925261.504699998</v>
      </c>
      <c r="Q284" s="6">
        <f t="shared" si="9"/>
        <v>164597535.32909998</v>
      </c>
    </row>
    <row r="285" spans="1:17" ht="24.95" customHeight="1">
      <c r="A285" s="133"/>
      <c r="B285" s="130"/>
      <c r="C285" s="1">
        <v>7</v>
      </c>
      <c r="D285" s="5" t="s">
        <v>324</v>
      </c>
      <c r="E285" s="5">
        <v>144917831.20429999</v>
      </c>
      <c r="F285" s="5">
        <v>0</v>
      </c>
      <c r="G285" s="5">
        <v>32621689.458700001</v>
      </c>
      <c r="H285" s="6">
        <f t="shared" si="8"/>
        <v>177539520.66299999</v>
      </c>
      <c r="I285" s="12"/>
      <c r="J285" s="135"/>
      <c r="K285" s="130"/>
      <c r="L285" s="13">
        <v>30</v>
      </c>
      <c r="M285" s="5" t="s">
        <v>878</v>
      </c>
      <c r="N285" s="5">
        <v>111627911.1146</v>
      </c>
      <c r="O285" s="5">
        <v>-2536017.62</v>
      </c>
      <c r="P285" s="5">
        <v>33350605.958099999</v>
      </c>
      <c r="Q285" s="6">
        <f t="shared" si="9"/>
        <v>142442499.45269999</v>
      </c>
    </row>
    <row r="286" spans="1:17" ht="24.95" customHeight="1">
      <c r="A286" s="133"/>
      <c r="B286" s="130"/>
      <c r="C286" s="1">
        <v>8</v>
      </c>
      <c r="D286" s="5" t="s">
        <v>325</v>
      </c>
      <c r="E286" s="5">
        <v>156847072.58360001</v>
      </c>
      <c r="F286" s="5">
        <v>0</v>
      </c>
      <c r="G286" s="5">
        <v>35572213.664999999</v>
      </c>
      <c r="H286" s="6">
        <f t="shared" si="8"/>
        <v>192419286.24860001</v>
      </c>
      <c r="I286" s="12"/>
      <c r="J286" s="135"/>
      <c r="K286" s="130"/>
      <c r="L286" s="13">
        <v>31</v>
      </c>
      <c r="M286" s="5" t="s">
        <v>677</v>
      </c>
      <c r="N286" s="5">
        <v>112115216.8197</v>
      </c>
      <c r="O286" s="5">
        <v>-2536017.62</v>
      </c>
      <c r="P286" s="5">
        <v>34079079.642800003</v>
      </c>
      <c r="Q286" s="6">
        <f t="shared" si="9"/>
        <v>143658278.8425</v>
      </c>
    </row>
    <row r="287" spans="1:17" ht="24.95" customHeight="1">
      <c r="A287" s="133"/>
      <c r="B287" s="130"/>
      <c r="C287" s="1">
        <v>9</v>
      </c>
      <c r="D287" s="5" t="s">
        <v>326</v>
      </c>
      <c r="E287" s="5">
        <v>142719283.5614</v>
      </c>
      <c r="F287" s="5">
        <v>0</v>
      </c>
      <c r="G287" s="5">
        <v>28981084.894400001</v>
      </c>
      <c r="H287" s="6">
        <f t="shared" si="8"/>
        <v>171700368.4558</v>
      </c>
      <c r="I287" s="12"/>
      <c r="J287" s="135"/>
      <c r="K287" s="130"/>
      <c r="L287" s="13">
        <v>32</v>
      </c>
      <c r="M287" s="5" t="s">
        <v>678</v>
      </c>
      <c r="N287" s="5">
        <v>111570792.8951</v>
      </c>
      <c r="O287" s="5">
        <v>-2536017.62</v>
      </c>
      <c r="P287" s="5">
        <v>32549637.676800001</v>
      </c>
      <c r="Q287" s="6">
        <f t="shared" si="9"/>
        <v>141584412.95190001</v>
      </c>
    </row>
    <row r="288" spans="1:17" ht="24.95" customHeight="1">
      <c r="A288" s="133"/>
      <c r="B288" s="130"/>
      <c r="C288" s="1">
        <v>10</v>
      </c>
      <c r="D288" s="5" t="s">
        <v>327</v>
      </c>
      <c r="E288" s="5">
        <v>133466436.91410001</v>
      </c>
      <c r="F288" s="5">
        <v>0</v>
      </c>
      <c r="G288" s="5">
        <v>29044995.378199998</v>
      </c>
      <c r="H288" s="6">
        <f t="shared" si="8"/>
        <v>162511432.29230002</v>
      </c>
      <c r="I288" s="12"/>
      <c r="J288" s="136"/>
      <c r="K288" s="131"/>
      <c r="L288" s="13">
        <v>33</v>
      </c>
      <c r="M288" s="5" t="s">
        <v>679</v>
      </c>
      <c r="N288" s="5">
        <v>128606499.8538</v>
      </c>
      <c r="O288" s="5">
        <v>-2536017.62</v>
      </c>
      <c r="P288" s="5">
        <v>34422091.384199999</v>
      </c>
      <c r="Q288" s="6">
        <f t="shared" si="9"/>
        <v>160492573.618</v>
      </c>
    </row>
    <row r="289" spans="1:17" ht="24.95" customHeight="1">
      <c r="A289" s="133"/>
      <c r="B289" s="130"/>
      <c r="C289" s="1">
        <v>11</v>
      </c>
      <c r="D289" s="5" t="s">
        <v>328</v>
      </c>
      <c r="E289" s="5">
        <v>139730387.8662</v>
      </c>
      <c r="F289" s="5">
        <v>0</v>
      </c>
      <c r="G289" s="5">
        <v>29066102.888500001</v>
      </c>
      <c r="H289" s="6">
        <f t="shared" si="8"/>
        <v>168796490.75470001</v>
      </c>
      <c r="I289" s="12"/>
      <c r="J289" s="19"/>
      <c r="K289" s="116" t="s">
        <v>843</v>
      </c>
      <c r="L289" s="117"/>
      <c r="M289" s="118"/>
      <c r="N289" s="15">
        <v>4150020414.7930999</v>
      </c>
      <c r="O289" s="15">
        <v>-83688581.460000008</v>
      </c>
      <c r="P289" s="15">
        <v>1189037569.4617002</v>
      </c>
      <c r="Q289" s="8">
        <f t="shared" si="9"/>
        <v>5255369402.7947998</v>
      </c>
    </row>
    <row r="290" spans="1:17" ht="24.95" customHeight="1">
      <c r="A290" s="133"/>
      <c r="B290" s="130"/>
      <c r="C290" s="1">
        <v>12</v>
      </c>
      <c r="D290" s="5" t="s">
        <v>329</v>
      </c>
      <c r="E290" s="5">
        <v>135668411.07370001</v>
      </c>
      <c r="F290" s="5">
        <v>0</v>
      </c>
      <c r="G290" s="5">
        <v>28943867.473700002</v>
      </c>
      <c r="H290" s="6">
        <f t="shared" si="8"/>
        <v>164612278.5474</v>
      </c>
      <c r="I290" s="12"/>
      <c r="J290" s="134">
        <v>31</v>
      </c>
      <c r="K290" s="129" t="s">
        <v>56</v>
      </c>
      <c r="L290" s="13">
        <v>1</v>
      </c>
      <c r="M290" s="5" t="s">
        <v>680</v>
      </c>
      <c r="N290" s="5">
        <v>151702521.6223</v>
      </c>
      <c r="O290" s="5">
        <v>0</v>
      </c>
      <c r="P290" s="5">
        <v>29421989.644099999</v>
      </c>
      <c r="Q290" s="6">
        <f t="shared" si="9"/>
        <v>181124511.26640001</v>
      </c>
    </row>
    <row r="291" spans="1:17" ht="24.95" customHeight="1">
      <c r="A291" s="133"/>
      <c r="B291" s="130"/>
      <c r="C291" s="1">
        <v>13</v>
      </c>
      <c r="D291" s="5" t="s">
        <v>330</v>
      </c>
      <c r="E291" s="5">
        <v>175708340.185</v>
      </c>
      <c r="F291" s="5">
        <v>0</v>
      </c>
      <c r="G291" s="5">
        <v>38523854.981899999</v>
      </c>
      <c r="H291" s="6">
        <f t="shared" si="8"/>
        <v>214232195.16690001</v>
      </c>
      <c r="I291" s="12"/>
      <c r="J291" s="135"/>
      <c r="K291" s="130"/>
      <c r="L291" s="13">
        <v>2</v>
      </c>
      <c r="M291" s="5" t="s">
        <v>521</v>
      </c>
      <c r="N291" s="5">
        <v>153030493.68939999</v>
      </c>
      <c r="O291" s="5">
        <v>0</v>
      </c>
      <c r="P291" s="5">
        <v>30103544.684599999</v>
      </c>
      <c r="Q291" s="6">
        <f t="shared" si="9"/>
        <v>183134038.37399998</v>
      </c>
    </row>
    <row r="292" spans="1:17" ht="24.95" customHeight="1">
      <c r="A292" s="133"/>
      <c r="B292" s="130"/>
      <c r="C292" s="1">
        <v>14</v>
      </c>
      <c r="D292" s="5" t="s">
        <v>331</v>
      </c>
      <c r="E292" s="5">
        <v>120560636.4957</v>
      </c>
      <c r="F292" s="5">
        <v>0</v>
      </c>
      <c r="G292" s="5">
        <v>27761611.714899998</v>
      </c>
      <c r="H292" s="6">
        <f t="shared" si="8"/>
        <v>148322248.21059999</v>
      </c>
      <c r="I292" s="12"/>
      <c r="J292" s="135"/>
      <c r="K292" s="130"/>
      <c r="L292" s="13">
        <v>3</v>
      </c>
      <c r="M292" s="5" t="s">
        <v>681</v>
      </c>
      <c r="N292" s="5">
        <v>152363646.70860001</v>
      </c>
      <c r="O292" s="5">
        <v>0</v>
      </c>
      <c r="P292" s="5">
        <v>29609370.243999999</v>
      </c>
      <c r="Q292" s="6">
        <f t="shared" si="9"/>
        <v>181973016.9526</v>
      </c>
    </row>
    <row r="293" spans="1:17" ht="24.95" customHeight="1">
      <c r="A293" s="133"/>
      <c r="B293" s="130"/>
      <c r="C293" s="1">
        <v>15</v>
      </c>
      <c r="D293" s="5" t="s">
        <v>332</v>
      </c>
      <c r="E293" s="5">
        <v>133441127.76289999</v>
      </c>
      <c r="F293" s="5">
        <v>0</v>
      </c>
      <c r="G293" s="5">
        <v>30811852.7388</v>
      </c>
      <c r="H293" s="6">
        <f t="shared" si="8"/>
        <v>164252980.50169998</v>
      </c>
      <c r="I293" s="12"/>
      <c r="J293" s="135"/>
      <c r="K293" s="130"/>
      <c r="L293" s="13">
        <v>4</v>
      </c>
      <c r="M293" s="5" t="s">
        <v>682</v>
      </c>
      <c r="N293" s="5">
        <v>115673340.4024</v>
      </c>
      <c r="O293" s="5">
        <v>0</v>
      </c>
      <c r="P293" s="5">
        <v>24150109.665600002</v>
      </c>
      <c r="Q293" s="6">
        <f t="shared" si="9"/>
        <v>139823450.06800002</v>
      </c>
    </row>
    <row r="294" spans="1:17" ht="24.95" customHeight="1">
      <c r="A294" s="133"/>
      <c r="B294" s="130"/>
      <c r="C294" s="1">
        <v>16</v>
      </c>
      <c r="D294" s="5" t="s">
        <v>333</v>
      </c>
      <c r="E294" s="5">
        <v>151520621.31290001</v>
      </c>
      <c r="F294" s="5">
        <v>0</v>
      </c>
      <c r="G294" s="5">
        <v>34077108.150399998</v>
      </c>
      <c r="H294" s="6">
        <f t="shared" si="8"/>
        <v>185597729.46329999</v>
      </c>
      <c r="I294" s="12"/>
      <c r="J294" s="135"/>
      <c r="K294" s="130"/>
      <c r="L294" s="13">
        <v>5</v>
      </c>
      <c r="M294" s="5" t="s">
        <v>683</v>
      </c>
      <c r="N294" s="5">
        <v>201255825.5537</v>
      </c>
      <c r="O294" s="5">
        <v>0</v>
      </c>
      <c r="P294" s="5">
        <v>44357934.400300004</v>
      </c>
      <c r="Q294" s="6">
        <f t="shared" si="9"/>
        <v>245613759.954</v>
      </c>
    </row>
    <row r="295" spans="1:17" ht="24.95" customHeight="1">
      <c r="A295" s="133"/>
      <c r="B295" s="131"/>
      <c r="C295" s="1">
        <v>17</v>
      </c>
      <c r="D295" s="5" t="s">
        <v>334</v>
      </c>
      <c r="E295" s="5">
        <v>125480015.57080001</v>
      </c>
      <c r="F295" s="5">
        <v>0</v>
      </c>
      <c r="G295" s="5">
        <v>27637730.031800002</v>
      </c>
      <c r="H295" s="6">
        <f t="shared" si="8"/>
        <v>153117745.60260001</v>
      </c>
      <c r="I295" s="12"/>
      <c r="J295" s="135"/>
      <c r="K295" s="130"/>
      <c r="L295" s="13">
        <v>6</v>
      </c>
      <c r="M295" s="5" t="s">
        <v>684</v>
      </c>
      <c r="N295" s="5">
        <v>174035084.68130001</v>
      </c>
      <c r="O295" s="5">
        <v>0</v>
      </c>
      <c r="P295" s="5">
        <v>37150572.159999996</v>
      </c>
      <c r="Q295" s="6">
        <f t="shared" si="9"/>
        <v>211185656.84130001</v>
      </c>
    </row>
    <row r="296" spans="1:17" ht="24.95" customHeight="1">
      <c r="A296" s="1"/>
      <c r="B296" s="116" t="s">
        <v>827</v>
      </c>
      <c r="C296" s="117"/>
      <c r="D296" s="118"/>
      <c r="E296" s="15">
        <v>2436842703.5316997</v>
      </c>
      <c r="F296" s="15">
        <v>0</v>
      </c>
      <c r="G296" s="15">
        <v>536934954.00679994</v>
      </c>
      <c r="H296" s="8">
        <f t="shared" si="8"/>
        <v>2973777657.5384998</v>
      </c>
      <c r="I296" s="12"/>
      <c r="J296" s="135"/>
      <c r="K296" s="130"/>
      <c r="L296" s="13">
        <v>7</v>
      </c>
      <c r="M296" s="5" t="s">
        <v>685</v>
      </c>
      <c r="N296" s="5">
        <v>152775567.88800001</v>
      </c>
      <c r="O296" s="5">
        <v>0</v>
      </c>
      <c r="P296" s="5">
        <v>28871136.5407</v>
      </c>
      <c r="Q296" s="6">
        <f t="shared" si="9"/>
        <v>181646704.4287</v>
      </c>
    </row>
    <row r="297" spans="1:17" ht="24.95" customHeight="1">
      <c r="A297" s="133">
        <v>15</v>
      </c>
      <c r="B297" s="129" t="s">
        <v>40</v>
      </c>
      <c r="C297" s="1">
        <v>1</v>
      </c>
      <c r="D297" s="5" t="s">
        <v>335</v>
      </c>
      <c r="E297" s="5">
        <v>200205574.5539</v>
      </c>
      <c r="F297" s="5">
        <v>-4907596.13</v>
      </c>
      <c r="G297" s="5">
        <v>38516877.188600004</v>
      </c>
      <c r="H297" s="6">
        <f t="shared" si="8"/>
        <v>233814855.61250001</v>
      </c>
      <c r="I297" s="12"/>
      <c r="J297" s="135"/>
      <c r="K297" s="130"/>
      <c r="L297" s="13">
        <v>8</v>
      </c>
      <c r="M297" s="5" t="s">
        <v>686</v>
      </c>
      <c r="N297" s="5">
        <v>134925471.11410001</v>
      </c>
      <c r="O297" s="5">
        <v>0</v>
      </c>
      <c r="P297" s="5">
        <v>26256274.664099999</v>
      </c>
      <c r="Q297" s="6">
        <f t="shared" si="9"/>
        <v>161181745.7782</v>
      </c>
    </row>
    <row r="298" spans="1:17" ht="24.95" customHeight="1">
      <c r="A298" s="133"/>
      <c r="B298" s="130"/>
      <c r="C298" s="1">
        <v>2</v>
      </c>
      <c r="D298" s="5" t="s">
        <v>336</v>
      </c>
      <c r="E298" s="5">
        <v>145395793.8506</v>
      </c>
      <c r="F298" s="5">
        <v>-4907596.13</v>
      </c>
      <c r="G298" s="5">
        <v>31149591.750300001</v>
      </c>
      <c r="H298" s="6">
        <f t="shared" si="8"/>
        <v>171637789.4709</v>
      </c>
      <c r="I298" s="12"/>
      <c r="J298" s="135"/>
      <c r="K298" s="130"/>
      <c r="L298" s="13">
        <v>9</v>
      </c>
      <c r="M298" s="5" t="s">
        <v>687</v>
      </c>
      <c r="N298" s="5">
        <v>138389780.18520001</v>
      </c>
      <c r="O298" s="5">
        <v>0</v>
      </c>
      <c r="P298" s="5">
        <v>27386261.407099999</v>
      </c>
      <c r="Q298" s="6">
        <f t="shared" si="9"/>
        <v>165776041.5923</v>
      </c>
    </row>
    <row r="299" spans="1:17" ht="24.95" customHeight="1">
      <c r="A299" s="133"/>
      <c r="B299" s="130"/>
      <c r="C299" s="1">
        <v>3</v>
      </c>
      <c r="D299" s="5" t="s">
        <v>852</v>
      </c>
      <c r="E299" s="5">
        <v>146337672.0485</v>
      </c>
      <c r="F299" s="5">
        <v>-4907596.13</v>
      </c>
      <c r="G299" s="5">
        <v>30537826.723000001</v>
      </c>
      <c r="H299" s="6">
        <f t="shared" si="8"/>
        <v>171967902.6415</v>
      </c>
      <c r="I299" s="12"/>
      <c r="J299" s="135"/>
      <c r="K299" s="130"/>
      <c r="L299" s="13">
        <v>10</v>
      </c>
      <c r="M299" s="5" t="s">
        <v>688</v>
      </c>
      <c r="N299" s="5">
        <v>131282762.37809999</v>
      </c>
      <c r="O299" s="5">
        <v>0</v>
      </c>
      <c r="P299" s="5">
        <v>25367348.6239</v>
      </c>
      <c r="Q299" s="6">
        <f t="shared" si="9"/>
        <v>156650111.002</v>
      </c>
    </row>
    <row r="300" spans="1:17" ht="24.95" customHeight="1">
      <c r="A300" s="133"/>
      <c r="B300" s="130"/>
      <c r="C300" s="1">
        <v>4</v>
      </c>
      <c r="D300" s="5" t="s">
        <v>337</v>
      </c>
      <c r="E300" s="5">
        <v>159454640.271</v>
      </c>
      <c r="F300" s="5">
        <v>-4907596.13</v>
      </c>
      <c r="G300" s="5">
        <v>30834507.7733</v>
      </c>
      <c r="H300" s="6">
        <f t="shared" si="8"/>
        <v>185381551.91429999</v>
      </c>
      <c r="I300" s="12"/>
      <c r="J300" s="135"/>
      <c r="K300" s="130"/>
      <c r="L300" s="13">
        <v>11</v>
      </c>
      <c r="M300" s="5" t="s">
        <v>689</v>
      </c>
      <c r="N300" s="5">
        <v>181384162.5966</v>
      </c>
      <c r="O300" s="5">
        <v>0</v>
      </c>
      <c r="P300" s="5">
        <v>36457669.627800003</v>
      </c>
      <c r="Q300" s="6">
        <f t="shared" si="9"/>
        <v>217841832.22439998</v>
      </c>
    </row>
    <row r="301" spans="1:17" ht="24.95" customHeight="1">
      <c r="A301" s="133"/>
      <c r="B301" s="130"/>
      <c r="C301" s="1">
        <v>5</v>
      </c>
      <c r="D301" s="5" t="s">
        <v>338</v>
      </c>
      <c r="E301" s="5">
        <v>155091460.2911</v>
      </c>
      <c r="F301" s="5">
        <v>-4907596.13</v>
      </c>
      <c r="G301" s="5">
        <v>32533515.3653</v>
      </c>
      <c r="H301" s="6">
        <f t="shared" si="8"/>
        <v>182717379.5264</v>
      </c>
      <c r="I301" s="12"/>
      <c r="J301" s="135"/>
      <c r="K301" s="130"/>
      <c r="L301" s="13">
        <v>12</v>
      </c>
      <c r="M301" s="5" t="s">
        <v>690</v>
      </c>
      <c r="N301" s="5">
        <v>122117311.067</v>
      </c>
      <c r="O301" s="5">
        <v>0</v>
      </c>
      <c r="P301" s="5">
        <v>24844423.2848</v>
      </c>
      <c r="Q301" s="6">
        <f t="shared" si="9"/>
        <v>146961734.35179999</v>
      </c>
    </row>
    <row r="302" spans="1:17" ht="24.95" customHeight="1">
      <c r="A302" s="133"/>
      <c r="B302" s="130"/>
      <c r="C302" s="1">
        <v>6</v>
      </c>
      <c r="D302" s="5" t="s">
        <v>40</v>
      </c>
      <c r="E302" s="5">
        <v>168874899.13890001</v>
      </c>
      <c r="F302" s="5">
        <v>-4907596.13</v>
      </c>
      <c r="G302" s="5">
        <v>34409849.561999999</v>
      </c>
      <c r="H302" s="6">
        <f t="shared" si="8"/>
        <v>198377152.57090002</v>
      </c>
      <c r="I302" s="12"/>
      <c r="J302" s="135"/>
      <c r="K302" s="130"/>
      <c r="L302" s="13">
        <v>13</v>
      </c>
      <c r="M302" s="5" t="s">
        <v>691</v>
      </c>
      <c r="N302" s="5">
        <v>163028973.29449999</v>
      </c>
      <c r="O302" s="5">
        <v>0</v>
      </c>
      <c r="P302" s="5">
        <v>30387290.770300001</v>
      </c>
      <c r="Q302" s="6">
        <f t="shared" si="9"/>
        <v>193416264.06479999</v>
      </c>
    </row>
    <row r="303" spans="1:17" ht="24.95" customHeight="1">
      <c r="A303" s="133"/>
      <c r="B303" s="130"/>
      <c r="C303" s="1">
        <v>7</v>
      </c>
      <c r="D303" s="5" t="s">
        <v>339</v>
      </c>
      <c r="E303" s="5">
        <v>132413526.1881</v>
      </c>
      <c r="F303" s="5">
        <v>-4907596.13</v>
      </c>
      <c r="G303" s="5">
        <v>27460539.8642</v>
      </c>
      <c r="H303" s="6">
        <f t="shared" si="8"/>
        <v>154966469.92230001</v>
      </c>
      <c r="I303" s="12"/>
      <c r="J303" s="135"/>
      <c r="K303" s="130"/>
      <c r="L303" s="13">
        <v>14</v>
      </c>
      <c r="M303" s="5" t="s">
        <v>692</v>
      </c>
      <c r="N303" s="5">
        <v>162793179.486</v>
      </c>
      <c r="O303" s="5">
        <v>0</v>
      </c>
      <c r="P303" s="5">
        <v>30695613.288699999</v>
      </c>
      <c r="Q303" s="6">
        <f t="shared" si="9"/>
        <v>193488792.77469999</v>
      </c>
    </row>
    <row r="304" spans="1:17" ht="24.95" customHeight="1">
      <c r="A304" s="133"/>
      <c r="B304" s="130"/>
      <c r="C304" s="1">
        <v>8</v>
      </c>
      <c r="D304" s="5" t="s">
        <v>340</v>
      </c>
      <c r="E304" s="5">
        <v>142037897.60350001</v>
      </c>
      <c r="F304" s="5">
        <v>-4907596.13</v>
      </c>
      <c r="G304" s="5">
        <v>30135314.144699998</v>
      </c>
      <c r="H304" s="6">
        <f t="shared" si="8"/>
        <v>167265615.6182</v>
      </c>
      <c r="I304" s="12"/>
      <c r="J304" s="135"/>
      <c r="K304" s="130"/>
      <c r="L304" s="13">
        <v>15</v>
      </c>
      <c r="M304" s="5" t="s">
        <v>693</v>
      </c>
      <c r="N304" s="5">
        <v>128651586.50839999</v>
      </c>
      <c r="O304" s="5">
        <v>0</v>
      </c>
      <c r="P304" s="5">
        <v>26852047.3717</v>
      </c>
      <c r="Q304" s="6">
        <f t="shared" si="9"/>
        <v>155503633.88009998</v>
      </c>
    </row>
    <row r="305" spans="1:17" ht="24.95" customHeight="1">
      <c r="A305" s="133"/>
      <c r="B305" s="130"/>
      <c r="C305" s="1">
        <v>9</v>
      </c>
      <c r="D305" s="5" t="s">
        <v>341</v>
      </c>
      <c r="E305" s="5">
        <v>129493469.73019999</v>
      </c>
      <c r="F305" s="5">
        <v>-4907596.13</v>
      </c>
      <c r="G305" s="5">
        <v>26777338.555500001</v>
      </c>
      <c r="H305" s="6">
        <f t="shared" si="8"/>
        <v>151363212.1557</v>
      </c>
      <c r="I305" s="12"/>
      <c r="J305" s="135"/>
      <c r="K305" s="130"/>
      <c r="L305" s="13">
        <v>16</v>
      </c>
      <c r="M305" s="5" t="s">
        <v>694</v>
      </c>
      <c r="N305" s="5">
        <v>163925487.88049999</v>
      </c>
      <c r="O305" s="5">
        <v>0</v>
      </c>
      <c r="P305" s="5">
        <v>31347535.501400001</v>
      </c>
      <c r="Q305" s="6">
        <f t="shared" si="9"/>
        <v>195273023.38189998</v>
      </c>
    </row>
    <row r="306" spans="1:17" ht="24.95" customHeight="1">
      <c r="A306" s="133"/>
      <c r="B306" s="130"/>
      <c r="C306" s="1">
        <v>10</v>
      </c>
      <c r="D306" s="5" t="s">
        <v>342</v>
      </c>
      <c r="E306" s="5">
        <v>122808162.9786</v>
      </c>
      <c r="F306" s="5">
        <v>-4907596.13</v>
      </c>
      <c r="G306" s="5">
        <v>27561373.792300001</v>
      </c>
      <c r="H306" s="6">
        <f t="shared" si="8"/>
        <v>145461940.64090002</v>
      </c>
      <c r="I306" s="12"/>
      <c r="J306" s="136"/>
      <c r="K306" s="131"/>
      <c r="L306" s="13">
        <v>17</v>
      </c>
      <c r="M306" s="5" t="s">
        <v>695</v>
      </c>
      <c r="N306" s="5">
        <v>174171560.59810001</v>
      </c>
      <c r="O306" s="5">
        <v>0</v>
      </c>
      <c r="P306" s="5">
        <v>28625137.033300001</v>
      </c>
      <c r="Q306" s="6">
        <f t="shared" si="9"/>
        <v>202796697.63140002</v>
      </c>
    </row>
    <row r="307" spans="1:17" ht="24.95" customHeight="1">
      <c r="A307" s="133"/>
      <c r="B307" s="131"/>
      <c r="C307" s="1">
        <v>11</v>
      </c>
      <c r="D307" s="5" t="s">
        <v>343</v>
      </c>
      <c r="E307" s="5">
        <v>167613225.7613</v>
      </c>
      <c r="F307" s="5">
        <v>-4907596.13</v>
      </c>
      <c r="G307" s="5">
        <v>33660091.981200002</v>
      </c>
      <c r="H307" s="6">
        <f t="shared" si="8"/>
        <v>196365721.61250001</v>
      </c>
      <c r="I307" s="12"/>
      <c r="J307" s="19"/>
      <c r="K307" s="116" t="s">
        <v>844</v>
      </c>
      <c r="L307" s="117"/>
      <c r="M307" s="118"/>
      <c r="N307" s="15">
        <v>2601506755.6542001</v>
      </c>
      <c r="O307" s="15">
        <v>0</v>
      </c>
      <c r="P307" s="15">
        <v>511884258.91239989</v>
      </c>
      <c r="Q307" s="8">
        <f t="shared" si="9"/>
        <v>3113391014.5665998</v>
      </c>
    </row>
    <row r="308" spans="1:17" ht="24.95" customHeight="1">
      <c r="A308" s="1"/>
      <c r="B308" s="116" t="s">
        <v>828</v>
      </c>
      <c r="C308" s="117"/>
      <c r="D308" s="118"/>
      <c r="E308" s="15">
        <v>1669726322.4157002</v>
      </c>
      <c r="F308" s="15">
        <v>-53983557.430000007</v>
      </c>
      <c r="G308" s="15">
        <v>343576826.70039999</v>
      </c>
      <c r="H308" s="8">
        <f t="shared" si="8"/>
        <v>1959319591.6861</v>
      </c>
      <c r="I308" s="12"/>
      <c r="J308" s="134">
        <v>32</v>
      </c>
      <c r="K308" s="129" t="s">
        <v>57</v>
      </c>
      <c r="L308" s="13">
        <v>1</v>
      </c>
      <c r="M308" s="5" t="s">
        <v>696</v>
      </c>
      <c r="N308" s="5">
        <v>115886192.67479999</v>
      </c>
      <c r="O308" s="5">
        <v>0</v>
      </c>
      <c r="P308" s="5">
        <v>45508873.008000001</v>
      </c>
      <c r="Q308" s="6">
        <f t="shared" si="9"/>
        <v>161395065.68279999</v>
      </c>
    </row>
    <row r="309" spans="1:17" ht="24.95" customHeight="1">
      <c r="A309" s="133">
        <v>16</v>
      </c>
      <c r="B309" s="129" t="s">
        <v>41</v>
      </c>
      <c r="C309" s="1">
        <v>1</v>
      </c>
      <c r="D309" s="5" t="s">
        <v>344</v>
      </c>
      <c r="E309" s="5">
        <v>131022617.4831</v>
      </c>
      <c r="F309" s="5">
        <v>0</v>
      </c>
      <c r="G309" s="5">
        <v>29674083.668099999</v>
      </c>
      <c r="H309" s="6">
        <f t="shared" si="8"/>
        <v>160696701.1512</v>
      </c>
      <c r="I309" s="12"/>
      <c r="J309" s="135"/>
      <c r="K309" s="130"/>
      <c r="L309" s="13">
        <v>2</v>
      </c>
      <c r="M309" s="5" t="s">
        <v>697</v>
      </c>
      <c r="N309" s="5">
        <v>144790797.73210001</v>
      </c>
      <c r="O309" s="5">
        <v>0</v>
      </c>
      <c r="P309" s="5">
        <v>50369950.271799996</v>
      </c>
      <c r="Q309" s="6">
        <f t="shared" si="9"/>
        <v>195160748.00389999</v>
      </c>
    </row>
    <row r="310" spans="1:17" ht="24.95" customHeight="1">
      <c r="A310" s="133"/>
      <c r="B310" s="130"/>
      <c r="C310" s="1">
        <v>2</v>
      </c>
      <c r="D310" s="5" t="s">
        <v>345</v>
      </c>
      <c r="E310" s="5">
        <v>123298887.4289</v>
      </c>
      <c r="F310" s="5">
        <v>0</v>
      </c>
      <c r="G310" s="5">
        <v>28218900.157600001</v>
      </c>
      <c r="H310" s="6">
        <f t="shared" si="8"/>
        <v>151517787.58649999</v>
      </c>
      <c r="I310" s="12"/>
      <c r="J310" s="135"/>
      <c r="K310" s="130"/>
      <c r="L310" s="13">
        <v>3</v>
      </c>
      <c r="M310" s="5" t="s">
        <v>698</v>
      </c>
      <c r="N310" s="5">
        <v>133382695.67990001</v>
      </c>
      <c r="O310" s="5">
        <v>0</v>
      </c>
      <c r="P310" s="5">
        <v>44877352.762100004</v>
      </c>
      <c r="Q310" s="6">
        <f t="shared" si="9"/>
        <v>178260048.442</v>
      </c>
    </row>
    <row r="311" spans="1:17" ht="24.95" customHeight="1">
      <c r="A311" s="133"/>
      <c r="B311" s="130"/>
      <c r="C311" s="1">
        <v>3</v>
      </c>
      <c r="D311" s="5" t="s">
        <v>346</v>
      </c>
      <c r="E311" s="5">
        <v>113273402.83319999</v>
      </c>
      <c r="F311" s="5">
        <v>0</v>
      </c>
      <c r="G311" s="5">
        <v>25868793.487</v>
      </c>
      <c r="H311" s="6">
        <f t="shared" si="8"/>
        <v>139142196.3202</v>
      </c>
      <c r="I311" s="12"/>
      <c r="J311" s="135"/>
      <c r="K311" s="130"/>
      <c r="L311" s="13">
        <v>4</v>
      </c>
      <c r="M311" s="5" t="s">
        <v>699</v>
      </c>
      <c r="N311" s="5">
        <v>142383355.16549999</v>
      </c>
      <c r="O311" s="5">
        <v>0</v>
      </c>
      <c r="P311" s="5">
        <v>48111270.282300003</v>
      </c>
      <c r="Q311" s="6">
        <f t="shared" si="9"/>
        <v>190494625.44779998</v>
      </c>
    </row>
    <row r="312" spans="1:17" ht="24.95" customHeight="1">
      <c r="A312" s="133"/>
      <c r="B312" s="130"/>
      <c r="C312" s="1">
        <v>4</v>
      </c>
      <c r="D312" s="5" t="s">
        <v>347</v>
      </c>
      <c r="E312" s="5">
        <v>120475001.9728</v>
      </c>
      <c r="F312" s="5">
        <v>0</v>
      </c>
      <c r="G312" s="5">
        <v>27906755.9452</v>
      </c>
      <c r="H312" s="6">
        <f t="shared" si="8"/>
        <v>148381757.91800001</v>
      </c>
      <c r="I312" s="12"/>
      <c r="J312" s="135"/>
      <c r="K312" s="130"/>
      <c r="L312" s="13">
        <v>5</v>
      </c>
      <c r="M312" s="5" t="s">
        <v>700</v>
      </c>
      <c r="N312" s="5">
        <v>132167375.3011</v>
      </c>
      <c r="O312" s="5">
        <v>0</v>
      </c>
      <c r="P312" s="5">
        <v>48645778.294200003</v>
      </c>
      <c r="Q312" s="6">
        <f t="shared" si="9"/>
        <v>180813153.59530002</v>
      </c>
    </row>
    <row r="313" spans="1:17" ht="24.95" customHeight="1">
      <c r="A313" s="133"/>
      <c r="B313" s="130"/>
      <c r="C313" s="1">
        <v>5</v>
      </c>
      <c r="D313" s="5" t="s">
        <v>348</v>
      </c>
      <c r="E313" s="5">
        <v>129186104.72400001</v>
      </c>
      <c r="F313" s="5">
        <v>0</v>
      </c>
      <c r="G313" s="5">
        <v>27484194.1719</v>
      </c>
      <c r="H313" s="6">
        <f t="shared" si="8"/>
        <v>156670298.89590001</v>
      </c>
      <c r="I313" s="12"/>
      <c r="J313" s="135"/>
      <c r="K313" s="130"/>
      <c r="L313" s="13">
        <v>6</v>
      </c>
      <c r="M313" s="5" t="s">
        <v>701</v>
      </c>
      <c r="N313" s="5">
        <v>132145290.3539</v>
      </c>
      <c r="O313" s="5">
        <v>0</v>
      </c>
      <c r="P313" s="5">
        <v>48366971.013099998</v>
      </c>
      <c r="Q313" s="6">
        <f t="shared" si="9"/>
        <v>180512261.36699998</v>
      </c>
    </row>
    <row r="314" spans="1:17" ht="24.95" customHeight="1">
      <c r="A314" s="133"/>
      <c r="B314" s="130"/>
      <c r="C314" s="1">
        <v>6</v>
      </c>
      <c r="D314" s="5" t="s">
        <v>349</v>
      </c>
      <c r="E314" s="5">
        <v>129618680.93700001</v>
      </c>
      <c r="F314" s="5">
        <v>0</v>
      </c>
      <c r="G314" s="5">
        <v>27570799.638999999</v>
      </c>
      <c r="H314" s="6">
        <f t="shared" si="8"/>
        <v>157189480.57600001</v>
      </c>
      <c r="I314" s="12"/>
      <c r="J314" s="135"/>
      <c r="K314" s="130"/>
      <c r="L314" s="13">
        <v>7</v>
      </c>
      <c r="M314" s="5" t="s">
        <v>702</v>
      </c>
      <c r="N314" s="5">
        <v>143215257.14590001</v>
      </c>
      <c r="O314" s="5">
        <v>0</v>
      </c>
      <c r="P314" s="5">
        <v>50390411.0339</v>
      </c>
      <c r="Q314" s="6">
        <f t="shared" si="9"/>
        <v>193605668.1798</v>
      </c>
    </row>
    <row r="315" spans="1:17" ht="24.95" customHeight="1">
      <c r="A315" s="133"/>
      <c r="B315" s="130"/>
      <c r="C315" s="1">
        <v>7</v>
      </c>
      <c r="D315" s="5" t="s">
        <v>350</v>
      </c>
      <c r="E315" s="5">
        <v>116015555.8001</v>
      </c>
      <c r="F315" s="5">
        <v>0</v>
      </c>
      <c r="G315" s="5">
        <v>25269845.833700001</v>
      </c>
      <c r="H315" s="6">
        <f t="shared" si="8"/>
        <v>141285401.6338</v>
      </c>
      <c r="I315" s="12"/>
      <c r="J315" s="135"/>
      <c r="K315" s="130"/>
      <c r="L315" s="13">
        <v>8</v>
      </c>
      <c r="M315" s="5" t="s">
        <v>703</v>
      </c>
      <c r="N315" s="5">
        <v>138748493.3847</v>
      </c>
      <c r="O315" s="5">
        <v>0</v>
      </c>
      <c r="P315" s="5">
        <v>46928015.003600001</v>
      </c>
      <c r="Q315" s="6">
        <f t="shared" si="9"/>
        <v>185676508.3883</v>
      </c>
    </row>
    <row r="316" spans="1:17" ht="24.95" customHeight="1">
      <c r="A316" s="133"/>
      <c r="B316" s="130"/>
      <c r="C316" s="1">
        <v>8</v>
      </c>
      <c r="D316" s="5" t="s">
        <v>351</v>
      </c>
      <c r="E316" s="5">
        <v>122884501.51980001</v>
      </c>
      <c r="F316" s="5">
        <v>0</v>
      </c>
      <c r="G316" s="5">
        <v>26949744.9553</v>
      </c>
      <c r="H316" s="6">
        <f t="shared" si="8"/>
        <v>149834246.47510001</v>
      </c>
      <c r="I316" s="12"/>
      <c r="J316" s="135"/>
      <c r="K316" s="130"/>
      <c r="L316" s="13">
        <v>9</v>
      </c>
      <c r="M316" s="5" t="s">
        <v>704</v>
      </c>
      <c r="N316" s="5">
        <v>132342020.39920001</v>
      </c>
      <c r="O316" s="5">
        <v>0</v>
      </c>
      <c r="P316" s="5">
        <v>47575762.750500001</v>
      </c>
      <c r="Q316" s="6">
        <f t="shared" si="9"/>
        <v>179917783.14970002</v>
      </c>
    </row>
    <row r="317" spans="1:17" ht="24.95" customHeight="1">
      <c r="A317" s="133"/>
      <c r="B317" s="130"/>
      <c r="C317" s="1">
        <v>9</v>
      </c>
      <c r="D317" s="5" t="s">
        <v>352</v>
      </c>
      <c r="E317" s="5">
        <v>138255002.77559999</v>
      </c>
      <c r="F317" s="5">
        <v>0</v>
      </c>
      <c r="G317" s="5">
        <v>29855408.3528</v>
      </c>
      <c r="H317" s="6">
        <f t="shared" si="8"/>
        <v>168110411.1284</v>
      </c>
      <c r="I317" s="12"/>
      <c r="J317" s="135"/>
      <c r="K317" s="130"/>
      <c r="L317" s="13">
        <v>10</v>
      </c>
      <c r="M317" s="5" t="s">
        <v>705</v>
      </c>
      <c r="N317" s="5">
        <v>155192318.95230001</v>
      </c>
      <c r="O317" s="5">
        <v>0</v>
      </c>
      <c r="P317" s="5">
        <v>50371655.335299999</v>
      </c>
      <c r="Q317" s="6">
        <f t="shared" si="9"/>
        <v>205563974.28760001</v>
      </c>
    </row>
    <row r="318" spans="1:17" ht="24.95" customHeight="1">
      <c r="A318" s="133"/>
      <c r="B318" s="130"/>
      <c r="C318" s="1">
        <v>10</v>
      </c>
      <c r="D318" s="5" t="s">
        <v>353</v>
      </c>
      <c r="E318" s="5">
        <v>122198072.82709999</v>
      </c>
      <c r="F318" s="5">
        <v>0</v>
      </c>
      <c r="G318" s="5">
        <v>27840611.240200002</v>
      </c>
      <c r="H318" s="6">
        <f t="shared" si="8"/>
        <v>150038684.06729999</v>
      </c>
      <c r="I318" s="12"/>
      <c r="J318" s="135"/>
      <c r="K318" s="130"/>
      <c r="L318" s="13">
        <v>11</v>
      </c>
      <c r="M318" s="5" t="s">
        <v>706</v>
      </c>
      <c r="N318" s="5">
        <v>138214324.46630001</v>
      </c>
      <c r="O318" s="5">
        <v>0</v>
      </c>
      <c r="P318" s="5">
        <v>49158943.614600003</v>
      </c>
      <c r="Q318" s="6">
        <f t="shared" si="9"/>
        <v>187373268.08090001</v>
      </c>
    </row>
    <row r="319" spans="1:17" ht="24.95" customHeight="1">
      <c r="A319" s="133"/>
      <c r="B319" s="130"/>
      <c r="C319" s="1">
        <v>11</v>
      </c>
      <c r="D319" s="5" t="s">
        <v>354</v>
      </c>
      <c r="E319" s="5">
        <v>150726194.24000001</v>
      </c>
      <c r="F319" s="5">
        <v>0</v>
      </c>
      <c r="G319" s="5">
        <v>32137782.845400002</v>
      </c>
      <c r="H319" s="6">
        <f t="shared" si="8"/>
        <v>182863977.08540002</v>
      </c>
      <c r="I319" s="12"/>
      <c r="J319" s="135"/>
      <c r="K319" s="130"/>
      <c r="L319" s="13">
        <v>12</v>
      </c>
      <c r="M319" s="5" t="s">
        <v>707</v>
      </c>
      <c r="N319" s="5">
        <v>132282965.1813</v>
      </c>
      <c r="O319" s="5">
        <v>0</v>
      </c>
      <c r="P319" s="5">
        <v>46859930.053900003</v>
      </c>
      <c r="Q319" s="6">
        <f t="shared" si="9"/>
        <v>179142895.23519999</v>
      </c>
    </row>
    <row r="320" spans="1:17" ht="24.95" customHeight="1">
      <c r="A320" s="133"/>
      <c r="B320" s="130"/>
      <c r="C320" s="1">
        <v>12</v>
      </c>
      <c r="D320" s="5" t="s">
        <v>355</v>
      </c>
      <c r="E320" s="5">
        <v>128011060.8506</v>
      </c>
      <c r="F320" s="5">
        <v>0</v>
      </c>
      <c r="G320" s="5">
        <v>27573915.789500002</v>
      </c>
      <c r="H320" s="6">
        <f t="shared" si="8"/>
        <v>155584976.6401</v>
      </c>
      <c r="I320" s="12"/>
      <c r="J320" s="135"/>
      <c r="K320" s="130"/>
      <c r="L320" s="13">
        <v>13</v>
      </c>
      <c r="M320" s="5" t="s">
        <v>708</v>
      </c>
      <c r="N320" s="5">
        <v>157042872.2744</v>
      </c>
      <c r="O320" s="5">
        <v>0</v>
      </c>
      <c r="P320" s="5">
        <v>53003509.051600002</v>
      </c>
      <c r="Q320" s="6">
        <f t="shared" si="9"/>
        <v>210046381.32600001</v>
      </c>
    </row>
    <row r="321" spans="1:17" ht="24.95" customHeight="1">
      <c r="A321" s="133"/>
      <c r="B321" s="130"/>
      <c r="C321" s="1">
        <v>13</v>
      </c>
      <c r="D321" s="5" t="s">
        <v>356</v>
      </c>
      <c r="E321" s="5">
        <v>115641877.9821</v>
      </c>
      <c r="F321" s="5">
        <v>0</v>
      </c>
      <c r="G321" s="5">
        <v>26702451.951499999</v>
      </c>
      <c r="H321" s="6">
        <f t="shared" si="8"/>
        <v>142344329.93360001</v>
      </c>
      <c r="I321" s="12"/>
      <c r="J321" s="135"/>
      <c r="K321" s="130"/>
      <c r="L321" s="13">
        <v>14</v>
      </c>
      <c r="M321" s="5" t="s">
        <v>709</v>
      </c>
      <c r="N321" s="5">
        <v>192316029.63100001</v>
      </c>
      <c r="O321" s="5">
        <v>0</v>
      </c>
      <c r="P321" s="5">
        <v>63032339.829300001</v>
      </c>
      <c r="Q321" s="6">
        <f t="shared" si="9"/>
        <v>255348369.46030003</v>
      </c>
    </row>
    <row r="322" spans="1:17" ht="24.95" customHeight="1">
      <c r="A322" s="133"/>
      <c r="B322" s="130"/>
      <c r="C322" s="1">
        <v>14</v>
      </c>
      <c r="D322" s="5" t="s">
        <v>357</v>
      </c>
      <c r="E322" s="5">
        <v>112538383.2974</v>
      </c>
      <c r="F322" s="5">
        <v>0</v>
      </c>
      <c r="G322" s="5">
        <v>25724215.8607</v>
      </c>
      <c r="H322" s="6">
        <f t="shared" si="8"/>
        <v>138262599.15810001</v>
      </c>
      <c r="I322" s="12"/>
      <c r="J322" s="135"/>
      <c r="K322" s="130"/>
      <c r="L322" s="13">
        <v>15</v>
      </c>
      <c r="M322" s="5" t="s">
        <v>710</v>
      </c>
      <c r="N322" s="5">
        <v>155265054.95930001</v>
      </c>
      <c r="O322" s="5">
        <v>0</v>
      </c>
      <c r="P322" s="5">
        <v>52343296.702600002</v>
      </c>
      <c r="Q322" s="6">
        <f t="shared" si="9"/>
        <v>207608351.66190001</v>
      </c>
    </row>
    <row r="323" spans="1:17" ht="24.95" customHeight="1">
      <c r="A323" s="133"/>
      <c r="B323" s="130"/>
      <c r="C323" s="1">
        <v>15</v>
      </c>
      <c r="D323" s="5" t="s">
        <v>358</v>
      </c>
      <c r="E323" s="5">
        <v>100253860.3822</v>
      </c>
      <c r="F323" s="5">
        <v>0</v>
      </c>
      <c r="G323" s="5">
        <v>22883227.2859</v>
      </c>
      <c r="H323" s="6">
        <f t="shared" si="8"/>
        <v>123137087.6681</v>
      </c>
      <c r="I323" s="12"/>
      <c r="J323" s="135"/>
      <c r="K323" s="130"/>
      <c r="L323" s="13">
        <v>16</v>
      </c>
      <c r="M323" s="5" t="s">
        <v>711</v>
      </c>
      <c r="N323" s="5">
        <v>156676054.1719</v>
      </c>
      <c r="O323" s="5">
        <v>0</v>
      </c>
      <c r="P323" s="5">
        <v>52403385.492399998</v>
      </c>
      <c r="Q323" s="6">
        <f t="shared" si="9"/>
        <v>209079439.66429999</v>
      </c>
    </row>
    <row r="324" spans="1:17" ht="24.95" customHeight="1">
      <c r="A324" s="133"/>
      <c r="B324" s="130"/>
      <c r="C324" s="1">
        <v>16</v>
      </c>
      <c r="D324" s="5" t="s">
        <v>359</v>
      </c>
      <c r="E324" s="5">
        <v>108673875.2933</v>
      </c>
      <c r="F324" s="5">
        <v>0</v>
      </c>
      <c r="G324" s="5">
        <v>25115214.212099999</v>
      </c>
      <c r="H324" s="6">
        <f t="shared" si="8"/>
        <v>133789089.5054</v>
      </c>
      <c r="I324" s="12"/>
      <c r="J324" s="135"/>
      <c r="K324" s="130"/>
      <c r="L324" s="13">
        <v>17</v>
      </c>
      <c r="M324" s="5" t="s">
        <v>712</v>
      </c>
      <c r="N324" s="5">
        <v>107643447.5799</v>
      </c>
      <c r="O324" s="5">
        <v>0</v>
      </c>
      <c r="P324" s="5">
        <v>40095943.120800003</v>
      </c>
      <c r="Q324" s="6">
        <f t="shared" si="9"/>
        <v>147739390.70069999</v>
      </c>
    </row>
    <row r="325" spans="1:17" ht="24.95" customHeight="1">
      <c r="A325" s="133"/>
      <c r="B325" s="130"/>
      <c r="C325" s="1">
        <v>17</v>
      </c>
      <c r="D325" s="5" t="s">
        <v>360</v>
      </c>
      <c r="E325" s="5">
        <v>127579231.43179999</v>
      </c>
      <c r="F325" s="5">
        <v>0</v>
      </c>
      <c r="G325" s="5">
        <v>26578864.244800001</v>
      </c>
      <c r="H325" s="6">
        <f t="shared" si="8"/>
        <v>154158095.67659998</v>
      </c>
      <c r="I325" s="12"/>
      <c r="J325" s="135"/>
      <c r="K325" s="130"/>
      <c r="L325" s="13">
        <v>18</v>
      </c>
      <c r="M325" s="5" t="s">
        <v>713</v>
      </c>
      <c r="N325" s="5">
        <v>132455722.04090001</v>
      </c>
      <c r="O325" s="5">
        <v>0</v>
      </c>
      <c r="P325" s="5">
        <v>48759018.029200003</v>
      </c>
      <c r="Q325" s="6">
        <f t="shared" si="9"/>
        <v>181214740.07010001</v>
      </c>
    </row>
    <row r="326" spans="1:17" ht="24.95" customHeight="1">
      <c r="A326" s="133"/>
      <c r="B326" s="130"/>
      <c r="C326" s="1">
        <v>18</v>
      </c>
      <c r="D326" s="5" t="s">
        <v>361</v>
      </c>
      <c r="E326" s="5">
        <v>138089505.69350001</v>
      </c>
      <c r="F326" s="5">
        <v>0</v>
      </c>
      <c r="G326" s="5">
        <v>28903042.191100001</v>
      </c>
      <c r="H326" s="6">
        <f t="shared" si="8"/>
        <v>166992547.88460001</v>
      </c>
      <c r="I326" s="12"/>
      <c r="J326" s="135"/>
      <c r="K326" s="130"/>
      <c r="L326" s="13">
        <v>19</v>
      </c>
      <c r="M326" s="5" t="s">
        <v>714</v>
      </c>
      <c r="N326" s="5">
        <v>104984219.5468</v>
      </c>
      <c r="O326" s="5">
        <v>0</v>
      </c>
      <c r="P326" s="5">
        <v>41605982.640000001</v>
      </c>
      <c r="Q326" s="6">
        <f t="shared" si="9"/>
        <v>146590202.1868</v>
      </c>
    </row>
    <row r="327" spans="1:17" ht="24.95" customHeight="1">
      <c r="A327" s="133"/>
      <c r="B327" s="130"/>
      <c r="C327" s="1">
        <v>19</v>
      </c>
      <c r="D327" s="5" t="s">
        <v>362</v>
      </c>
      <c r="E327" s="5">
        <v>120986613.2983</v>
      </c>
      <c r="F327" s="5">
        <v>0</v>
      </c>
      <c r="G327" s="5">
        <v>25945580.140099999</v>
      </c>
      <c r="H327" s="6">
        <f t="shared" si="8"/>
        <v>146932193.4384</v>
      </c>
      <c r="I327" s="12"/>
      <c r="J327" s="135"/>
      <c r="K327" s="130"/>
      <c r="L327" s="13">
        <v>20</v>
      </c>
      <c r="M327" s="5" t="s">
        <v>715</v>
      </c>
      <c r="N327" s="5">
        <v>113558217.64560001</v>
      </c>
      <c r="O327" s="5">
        <v>0</v>
      </c>
      <c r="P327" s="5">
        <v>44613067.918499999</v>
      </c>
      <c r="Q327" s="6">
        <f t="shared" si="9"/>
        <v>158171285.5641</v>
      </c>
    </row>
    <row r="328" spans="1:17" ht="24.95" customHeight="1">
      <c r="A328" s="133"/>
      <c r="B328" s="130"/>
      <c r="C328" s="1">
        <v>20</v>
      </c>
      <c r="D328" s="5" t="s">
        <v>363</v>
      </c>
      <c r="E328" s="5">
        <v>107483933.23289999</v>
      </c>
      <c r="F328" s="5">
        <v>0</v>
      </c>
      <c r="G328" s="5">
        <v>24005923.412500001</v>
      </c>
      <c r="H328" s="6">
        <f t="shared" si="8"/>
        <v>131489856.64539999</v>
      </c>
      <c r="I328" s="12"/>
      <c r="J328" s="135"/>
      <c r="K328" s="130"/>
      <c r="L328" s="13">
        <v>21</v>
      </c>
      <c r="M328" s="5" t="s">
        <v>716</v>
      </c>
      <c r="N328" s="5">
        <v>117284969.87819999</v>
      </c>
      <c r="O328" s="5">
        <v>0</v>
      </c>
      <c r="P328" s="5">
        <v>42918352.3829</v>
      </c>
      <c r="Q328" s="6">
        <f t="shared" si="9"/>
        <v>160203322.26109999</v>
      </c>
    </row>
    <row r="329" spans="1:17" ht="24.95" customHeight="1">
      <c r="A329" s="133"/>
      <c r="B329" s="130"/>
      <c r="C329" s="1">
        <v>21</v>
      </c>
      <c r="D329" s="5" t="s">
        <v>364</v>
      </c>
      <c r="E329" s="5">
        <v>118217556.9848</v>
      </c>
      <c r="F329" s="5">
        <v>0</v>
      </c>
      <c r="G329" s="5">
        <v>26561754.8145</v>
      </c>
      <c r="H329" s="6">
        <f t="shared" ref="H329:H392" si="10">E329++F329+G329</f>
        <v>144779311.79929999</v>
      </c>
      <c r="I329" s="12"/>
      <c r="J329" s="135"/>
      <c r="K329" s="130"/>
      <c r="L329" s="13">
        <v>22</v>
      </c>
      <c r="M329" s="5" t="s">
        <v>717</v>
      </c>
      <c r="N329" s="5">
        <v>217813417.47279999</v>
      </c>
      <c r="O329" s="5">
        <v>0</v>
      </c>
      <c r="P329" s="5">
        <v>67519949.389699996</v>
      </c>
      <c r="Q329" s="6">
        <f t="shared" ref="Q329:Q392" si="11">N329+O329+P329</f>
        <v>285333366.86249995</v>
      </c>
    </row>
    <row r="330" spans="1:17" ht="24.95" customHeight="1">
      <c r="A330" s="133"/>
      <c r="B330" s="130"/>
      <c r="C330" s="1">
        <v>22</v>
      </c>
      <c r="D330" s="5" t="s">
        <v>365</v>
      </c>
      <c r="E330" s="5">
        <v>115000042.9523</v>
      </c>
      <c r="F330" s="5">
        <v>0</v>
      </c>
      <c r="G330" s="5">
        <v>25226278.521299999</v>
      </c>
      <c r="H330" s="6">
        <f t="shared" si="10"/>
        <v>140226321.4736</v>
      </c>
      <c r="I330" s="12"/>
      <c r="J330" s="136"/>
      <c r="K330" s="131"/>
      <c r="L330" s="13">
        <v>23</v>
      </c>
      <c r="M330" s="5" t="s">
        <v>718</v>
      </c>
      <c r="N330" s="5">
        <v>128920751.4646</v>
      </c>
      <c r="O330" s="5">
        <v>0</v>
      </c>
      <c r="P330" s="5">
        <v>42630843.398400001</v>
      </c>
      <c r="Q330" s="6">
        <f t="shared" si="11"/>
        <v>171551594.86300001</v>
      </c>
    </row>
    <row r="331" spans="1:17" ht="24.95" customHeight="1">
      <c r="A331" s="133"/>
      <c r="B331" s="130"/>
      <c r="C331" s="1">
        <v>23</v>
      </c>
      <c r="D331" s="5" t="s">
        <v>366</v>
      </c>
      <c r="E331" s="5">
        <v>111234718.1182</v>
      </c>
      <c r="F331" s="5">
        <v>0</v>
      </c>
      <c r="G331" s="5">
        <v>24745274.226399999</v>
      </c>
      <c r="H331" s="6">
        <f t="shared" si="10"/>
        <v>135979992.34459999</v>
      </c>
      <c r="I331" s="12"/>
      <c r="J331" s="19"/>
      <c r="K331" s="116" t="s">
        <v>845</v>
      </c>
      <c r="L331" s="117"/>
      <c r="M331" s="118"/>
      <c r="N331" s="15">
        <v>3224711843.1023998</v>
      </c>
      <c r="O331" s="15">
        <v>0</v>
      </c>
      <c r="P331" s="15">
        <v>1126090601.3787</v>
      </c>
      <c r="Q331" s="8">
        <f t="shared" si="11"/>
        <v>4350802444.4811001</v>
      </c>
    </row>
    <row r="332" spans="1:17" ht="24.95" customHeight="1">
      <c r="A332" s="133"/>
      <c r="B332" s="130"/>
      <c r="C332" s="1">
        <v>24</v>
      </c>
      <c r="D332" s="5" t="s">
        <v>367</v>
      </c>
      <c r="E332" s="5">
        <v>115070851.32979999</v>
      </c>
      <c r="F332" s="5">
        <v>0</v>
      </c>
      <c r="G332" s="5">
        <v>25078643.539700001</v>
      </c>
      <c r="H332" s="6">
        <f t="shared" si="10"/>
        <v>140149494.86949998</v>
      </c>
      <c r="I332" s="12"/>
      <c r="J332" s="134">
        <v>33</v>
      </c>
      <c r="K332" s="129" t="s">
        <v>58</v>
      </c>
      <c r="L332" s="13">
        <v>1</v>
      </c>
      <c r="M332" s="5" t="s">
        <v>719</v>
      </c>
      <c r="N332" s="5">
        <v>120787532.5983</v>
      </c>
      <c r="O332" s="5">
        <v>-3129481.58</v>
      </c>
      <c r="P332" s="5">
        <v>24639090.2291</v>
      </c>
      <c r="Q332" s="6">
        <f t="shared" si="11"/>
        <v>142297141.24739999</v>
      </c>
    </row>
    <row r="333" spans="1:17" ht="24.95" customHeight="1">
      <c r="A333" s="133"/>
      <c r="B333" s="130"/>
      <c r="C333" s="1">
        <v>25</v>
      </c>
      <c r="D333" s="5" t="s">
        <v>368</v>
      </c>
      <c r="E333" s="5">
        <v>116124656.0616</v>
      </c>
      <c r="F333" s="5">
        <v>0</v>
      </c>
      <c r="G333" s="5">
        <v>25650192.586300001</v>
      </c>
      <c r="H333" s="6">
        <f t="shared" si="10"/>
        <v>141774848.64789999</v>
      </c>
      <c r="I333" s="12"/>
      <c r="J333" s="135"/>
      <c r="K333" s="130"/>
      <c r="L333" s="13">
        <v>2</v>
      </c>
      <c r="M333" s="5" t="s">
        <v>720</v>
      </c>
      <c r="N333" s="5">
        <v>137496685.20730001</v>
      </c>
      <c r="O333" s="5">
        <v>-3129481.58</v>
      </c>
      <c r="P333" s="5">
        <v>28777044.179900002</v>
      </c>
      <c r="Q333" s="6">
        <f t="shared" si="11"/>
        <v>163144247.80719998</v>
      </c>
    </row>
    <row r="334" spans="1:17" ht="24.95" customHeight="1">
      <c r="A334" s="133"/>
      <c r="B334" s="130"/>
      <c r="C334" s="1">
        <v>26</v>
      </c>
      <c r="D334" s="5" t="s">
        <v>369</v>
      </c>
      <c r="E334" s="5">
        <v>123536894.7806</v>
      </c>
      <c r="F334" s="5">
        <v>0</v>
      </c>
      <c r="G334" s="5">
        <v>28483067.410599999</v>
      </c>
      <c r="H334" s="6">
        <f t="shared" si="10"/>
        <v>152019962.19119999</v>
      </c>
      <c r="I334" s="12"/>
      <c r="J334" s="135"/>
      <c r="K334" s="130"/>
      <c r="L334" s="13">
        <v>3</v>
      </c>
      <c r="M334" s="5" t="s">
        <v>879</v>
      </c>
      <c r="N334" s="5">
        <v>148175534.31999999</v>
      </c>
      <c r="O334" s="5">
        <v>-3129481.58</v>
      </c>
      <c r="P334" s="5">
        <v>29902386.094700001</v>
      </c>
      <c r="Q334" s="6">
        <f t="shared" si="11"/>
        <v>174948438.83469999</v>
      </c>
    </row>
    <row r="335" spans="1:17" ht="24.95" customHeight="1">
      <c r="A335" s="133"/>
      <c r="B335" s="131"/>
      <c r="C335" s="1">
        <v>27</v>
      </c>
      <c r="D335" s="5" t="s">
        <v>370</v>
      </c>
      <c r="E335" s="5">
        <v>110514209.63429999</v>
      </c>
      <c r="F335" s="5">
        <v>0</v>
      </c>
      <c r="G335" s="5">
        <v>24006981.727699999</v>
      </c>
      <c r="H335" s="6">
        <f t="shared" si="10"/>
        <v>134521191.36199999</v>
      </c>
      <c r="I335" s="12"/>
      <c r="J335" s="135"/>
      <c r="K335" s="130"/>
      <c r="L335" s="13">
        <v>4</v>
      </c>
      <c r="M335" s="5" t="s">
        <v>721</v>
      </c>
      <c r="N335" s="5">
        <v>160883411.12029999</v>
      </c>
      <c r="O335" s="5">
        <v>-3129481.58</v>
      </c>
      <c r="P335" s="5">
        <v>33060928.048900001</v>
      </c>
      <c r="Q335" s="6">
        <f t="shared" si="11"/>
        <v>190814857.58919999</v>
      </c>
    </row>
    <row r="336" spans="1:17" ht="24.95" customHeight="1">
      <c r="A336" s="1"/>
      <c r="B336" s="116" t="s">
        <v>829</v>
      </c>
      <c r="C336" s="117"/>
      <c r="D336" s="118"/>
      <c r="E336" s="15">
        <v>3265911293.8653002</v>
      </c>
      <c r="F336" s="15">
        <v>0</v>
      </c>
      <c r="G336" s="15">
        <v>721961548.21089995</v>
      </c>
      <c r="H336" s="8">
        <f t="shared" si="10"/>
        <v>3987872842.0762</v>
      </c>
      <c r="I336" s="12"/>
      <c r="J336" s="135"/>
      <c r="K336" s="130"/>
      <c r="L336" s="13">
        <v>5</v>
      </c>
      <c r="M336" s="5" t="s">
        <v>722</v>
      </c>
      <c r="N336" s="5">
        <v>151343815.62670001</v>
      </c>
      <c r="O336" s="5">
        <v>-3129481.58</v>
      </c>
      <c r="P336" s="5">
        <v>29182143.7511</v>
      </c>
      <c r="Q336" s="6">
        <f t="shared" si="11"/>
        <v>177396477.7978</v>
      </c>
    </row>
    <row r="337" spans="1:17" ht="24.95" customHeight="1">
      <c r="A337" s="133">
        <v>17</v>
      </c>
      <c r="B337" s="129" t="s">
        <v>42</v>
      </c>
      <c r="C337" s="1">
        <v>1</v>
      </c>
      <c r="D337" s="5" t="s">
        <v>371</v>
      </c>
      <c r="E337" s="5">
        <v>115407577.35079999</v>
      </c>
      <c r="F337" s="5">
        <v>0</v>
      </c>
      <c r="G337" s="5">
        <v>26339806.595400002</v>
      </c>
      <c r="H337" s="6">
        <f t="shared" si="10"/>
        <v>141747383.94619998</v>
      </c>
      <c r="I337" s="12"/>
      <c r="J337" s="135"/>
      <c r="K337" s="130"/>
      <c r="L337" s="13">
        <v>6</v>
      </c>
      <c r="M337" s="5" t="s">
        <v>723</v>
      </c>
      <c r="N337" s="5">
        <v>137134627.6839</v>
      </c>
      <c r="O337" s="5">
        <v>-3129481.58</v>
      </c>
      <c r="P337" s="5">
        <v>24081534.462200001</v>
      </c>
      <c r="Q337" s="6">
        <f t="shared" si="11"/>
        <v>158086680.5661</v>
      </c>
    </row>
    <row r="338" spans="1:17" ht="24.95" customHeight="1">
      <c r="A338" s="133"/>
      <c r="B338" s="130"/>
      <c r="C338" s="1">
        <v>2</v>
      </c>
      <c r="D338" s="5" t="s">
        <v>372</v>
      </c>
      <c r="E338" s="5">
        <v>136493838.21669999</v>
      </c>
      <c r="F338" s="5">
        <v>0</v>
      </c>
      <c r="G338" s="5">
        <v>30814128.419500001</v>
      </c>
      <c r="H338" s="6">
        <f t="shared" si="10"/>
        <v>167307966.63619998</v>
      </c>
      <c r="I338" s="12"/>
      <c r="J338" s="135"/>
      <c r="K338" s="130"/>
      <c r="L338" s="13">
        <v>7</v>
      </c>
      <c r="M338" s="5" t="s">
        <v>724</v>
      </c>
      <c r="N338" s="5">
        <v>156627313.0228</v>
      </c>
      <c r="O338" s="5">
        <v>-3129481.58</v>
      </c>
      <c r="P338" s="5">
        <v>32066758.433600001</v>
      </c>
      <c r="Q338" s="6">
        <f t="shared" si="11"/>
        <v>185564589.87639999</v>
      </c>
    </row>
    <row r="339" spans="1:17" ht="24.95" customHeight="1">
      <c r="A339" s="133"/>
      <c r="B339" s="130"/>
      <c r="C339" s="1">
        <v>3</v>
      </c>
      <c r="D339" s="5" t="s">
        <v>373</v>
      </c>
      <c r="E339" s="5">
        <v>169392575.69580001</v>
      </c>
      <c r="F339" s="5">
        <v>0</v>
      </c>
      <c r="G339" s="5">
        <v>37003626.541299999</v>
      </c>
      <c r="H339" s="6">
        <f t="shared" si="10"/>
        <v>206396202.23710001</v>
      </c>
      <c r="I339" s="12"/>
      <c r="J339" s="135"/>
      <c r="K339" s="130"/>
      <c r="L339" s="13">
        <v>8</v>
      </c>
      <c r="M339" s="5" t="s">
        <v>725</v>
      </c>
      <c r="N339" s="5">
        <v>133651765.44660001</v>
      </c>
      <c r="O339" s="5">
        <v>-3129481.58</v>
      </c>
      <c r="P339" s="5">
        <v>27312041.855500001</v>
      </c>
      <c r="Q339" s="6">
        <f t="shared" si="11"/>
        <v>157834325.72210002</v>
      </c>
    </row>
    <row r="340" spans="1:17" ht="24.95" customHeight="1">
      <c r="A340" s="133"/>
      <c r="B340" s="130"/>
      <c r="C340" s="1">
        <v>4</v>
      </c>
      <c r="D340" s="5" t="s">
        <v>374</v>
      </c>
      <c r="E340" s="5">
        <v>128125681.8046</v>
      </c>
      <c r="F340" s="5">
        <v>0</v>
      </c>
      <c r="G340" s="5">
        <v>26947044.3851</v>
      </c>
      <c r="H340" s="6">
        <f t="shared" si="10"/>
        <v>155072726.18970001</v>
      </c>
      <c r="I340" s="12"/>
      <c r="J340" s="135"/>
      <c r="K340" s="130"/>
      <c r="L340" s="13">
        <v>9</v>
      </c>
      <c r="M340" s="5" t="s">
        <v>726</v>
      </c>
      <c r="N340" s="5">
        <v>151283843.41049999</v>
      </c>
      <c r="O340" s="5">
        <v>-3129481.58</v>
      </c>
      <c r="P340" s="5">
        <v>27054165.698800001</v>
      </c>
      <c r="Q340" s="6">
        <f t="shared" si="11"/>
        <v>175208527.52929997</v>
      </c>
    </row>
    <row r="341" spans="1:17" ht="24.95" customHeight="1">
      <c r="A341" s="133"/>
      <c r="B341" s="130"/>
      <c r="C341" s="1">
        <v>5</v>
      </c>
      <c r="D341" s="5" t="s">
        <v>375</v>
      </c>
      <c r="E341" s="5">
        <v>109943011.8636</v>
      </c>
      <c r="F341" s="5">
        <v>0</v>
      </c>
      <c r="G341" s="5">
        <v>23305557.8913</v>
      </c>
      <c r="H341" s="6">
        <f t="shared" si="10"/>
        <v>133248569.75490001</v>
      </c>
      <c r="I341" s="12"/>
      <c r="J341" s="135"/>
      <c r="K341" s="130"/>
      <c r="L341" s="13">
        <v>10</v>
      </c>
      <c r="M341" s="5" t="s">
        <v>727</v>
      </c>
      <c r="N341" s="5">
        <v>136588248.67219999</v>
      </c>
      <c r="O341" s="5">
        <v>-3129481.58</v>
      </c>
      <c r="P341" s="5">
        <v>25793300.6329</v>
      </c>
      <c r="Q341" s="6">
        <f t="shared" si="11"/>
        <v>159252067.72509998</v>
      </c>
    </row>
    <row r="342" spans="1:17" ht="24.95" customHeight="1">
      <c r="A342" s="133"/>
      <c r="B342" s="130"/>
      <c r="C342" s="1">
        <v>6</v>
      </c>
      <c r="D342" s="5" t="s">
        <v>376</v>
      </c>
      <c r="E342" s="5">
        <v>107851175.0327</v>
      </c>
      <c r="F342" s="5">
        <v>0</v>
      </c>
      <c r="G342" s="5">
        <v>24303725.586599998</v>
      </c>
      <c r="H342" s="6">
        <f t="shared" si="10"/>
        <v>132154900.61930001</v>
      </c>
      <c r="I342" s="12"/>
      <c r="J342" s="135"/>
      <c r="K342" s="130"/>
      <c r="L342" s="13">
        <v>11</v>
      </c>
      <c r="M342" s="5" t="s">
        <v>728</v>
      </c>
      <c r="N342" s="5">
        <v>126659255.22040001</v>
      </c>
      <c r="O342" s="5">
        <v>-3129481.58</v>
      </c>
      <c r="P342" s="5">
        <v>26336627.938700002</v>
      </c>
      <c r="Q342" s="6">
        <f t="shared" si="11"/>
        <v>149866401.57910001</v>
      </c>
    </row>
    <row r="343" spans="1:17" ht="24.95" customHeight="1">
      <c r="A343" s="133"/>
      <c r="B343" s="130"/>
      <c r="C343" s="1">
        <v>7</v>
      </c>
      <c r="D343" s="5" t="s">
        <v>377</v>
      </c>
      <c r="E343" s="5">
        <v>151393440.51699999</v>
      </c>
      <c r="F343" s="5">
        <v>0</v>
      </c>
      <c r="G343" s="5">
        <v>33050818.9692</v>
      </c>
      <c r="H343" s="6">
        <f t="shared" si="10"/>
        <v>184444259.48619998</v>
      </c>
      <c r="I343" s="12"/>
      <c r="J343" s="135"/>
      <c r="K343" s="130"/>
      <c r="L343" s="13">
        <v>12</v>
      </c>
      <c r="M343" s="5" t="s">
        <v>729</v>
      </c>
      <c r="N343" s="5">
        <v>150803253.87470001</v>
      </c>
      <c r="O343" s="5">
        <v>-3129481.58</v>
      </c>
      <c r="P343" s="5">
        <v>27234196.8871</v>
      </c>
      <c r="Q343" s="6">
        <f t="shared" si="11"/>
        <v>174907969.18180001</v>
      </c>
    </row>
    <row r="344" spans="1:17" ht="24.95" customHeight="1">
      <c r="A344" s="133"/>
      <c r="B344" s="130"/>
      <c r="C344" s="1">
        <v>8</v>
      </c>
      <c r="D344" s="5" t="s">
        <v>378</v>
      </c>
      <c r="E344" s="5">
        <v>127059821.97239999</v>
      </c>
      <c r="F344" s="5">
        <v>0</v>
      </c>
      <c r="G344" s="5">
        <v>27529352.9705</v>
      </c>
      <c r="H344" s="6">
        <f t="shared" si="10"/>
        <v>154589174.9429</v>
      </c>
      <c r="I344" s="12"/>
      <c r="J344" s="135"/>
      <c r="K344" s="130"/>
      <c r="L344" s="13">
        <v>13</v>
      </c>
      <c r="M344" s="5" t="s">
        <v>730</v>
      </c>
      <c r="N344" s="5">
        <v>158223044.43700001</v>
      </c>
      <c r="O344" s="5">
        <v>-3129481.58</v>
      </c>
      <c r="P344" s="5">
        <v>30669841.058800001</v>
      </c>
      <c r="Q344" s="6">
        <f t="shared" si="11"/>
        <v>185763403.91580001</v>
      </c>
    </row>
    <row r="345" spans="1:17" ht="24.95" customHeight="1">
      <c r="A345" s="133"/>
      <c r="B345" s="130"/>
      <c r="C345" s="1">
        <v>9</v>
      </c>
      <c r="D345" s="5" t="s">
        <v>379</v>
      </c>
      <c r="E345" s="5">
        <v>111295971.80140001</v>
      </c>
      <c r="F345" s="5">
        <v>0</v>
      </c>
      <c r="G345" s="5">
        <v>24879331.508499999</v>
      </c>
      <c r="H345" s="6">
        <f t="shared" si="10"/>
        <v>136175303.30990002</v>
      </c>
      <c r="I345" s="12"/>
      <c r="J345" s="135"/>
      <c r="K345" s="130"/>
      <c r="L345" s="13">
        <v>14</v>
      </c>
      <c r="M345" s="5" t="s">
        <v>731</v>
      </c>
      <c r="N345" s="5">
        <v>142567345.1656</v>
      </c>
      <c r="O345" s="5">
        <v>-3129481.58</v>
      </c>
      <c r="P345" s="5">
        <v>27660345.173300002</v>
      </c>
      <c r="Q345" s="6">
        <f t="shared" si="11"/>
        <v>167098208.75889999</v>
      </c>
    </row>
    <row r="346" spans="1:17" ht="24.95" customHeight="1">
      <c r="A346" s="133"/>
      <c r="B346" s="130"/>
      <c r="C346" s="1">
        <v>10</v>
      </c>
      <c r="D346" s="5" t="s">
        <v>380</v>
      </c>
      <c r="E346" s="5">
        <v>117578136.1353</v>
      </c>
      <c r="F346" s="5">
        <v>0</v>
      </c>
      <c r="G346" s="5">
        <v>25341286.128400002</v>
      </c>
      <c r="H346" s="6">
        <f t="shared" si="10"/>
        <v>142919422.26370001</v>
      </c>
      <c r="I346" s="12"/>
      <c r="J346" s="135"/>
      <c r="K346" s="130"/>
      <c r="L346" s="13">
        <v>15</v>
      </c>
      <c r="M346" s="5" t="s">
        <v>732</v>
      </c>
      <c r="N346" s="5">
        <v>127660324.00560001</v>
      </c>
      <c r="O346" s="5">
        <v>-3129481.58</v>
      </c>
      <c r="P346" s="5">
        <v>24600932.083700001</v>
      </c>
      <c r="Q346" s="6">
        <f t="shared" si="11"/>
        <v>149131774.50929999</v>
      </c>
    </row>
    <row r="347" spans="1:17" ht="24.95" customHeight="1">
      <c r="A347" s="133"/>
      <c r="B347" s="130"/>
      <c r="C347" s="1">
        <v>11</v>
      </c>
      <c r="D347" s="5" t="s">
        <v>381</v>
      </c>
      <c r="E347" s="5">
        <v>163558009.52790001</v>
      </c>
      <c r="F347" s="5">
        <v>0</v>
      </c>
      <c r="G347" s="5">
        <v>34605307.730099998</v>
      </c>
      <c r="H347" s="6">
        <f t="shared" si="10"/>
        <v>198163317.25800002</v>
      </c>
      <c r="I347" s="12"/>
      <c r="J347" s="135"/>
      <c r="K347" s="130"/>
      <c r="L347" s="13">
        <v>16</v>
      </c>
      <c r="M347" s="5" t="s">
        <v>733</v>
      </c>
      <c r="N347" s="5">
        <v>141860989.48199999</v>
      </c>
      <c r="O347" s="5">
        <v>-3129481.58</v>
      </c>
      <c r="P347" s="5">
        <v>32154245.8301</v>
      </c>
      <c r="Q347" s="6">
        <f t="shared" si="11"/>
        <v>170885753.73209998</v>
      </c>
    </row>
    <row r="348" spans="1:17" ht="24.95" customHeight="1">
      <c r="A348" s="133"/>
      <c r="B348" s="130"/>
      <c r="C348" s="1">
        <v>12</v>
      </c>
      <c r="D348" s="5" t="s">
        <v>382</v>
      </c>
      <c r="E348" s="5">
        <v>120928829.9445</v>
      </c>
      <c r="F348" s="5">
        <v>0</v>
      </c>
      <c r="G348" s="5">
        <v>25899782.619899999</v>
      </c>
      <c r="H348" s="6">
        <f t="shared" si="10"/>
        <v>146828612.56439999</v>
      </c>
      <c r="I348" s="12"/>
      <c r="J348" s="135"/>
      <c r="K348" s="130"/>
      <c r="L348" s="13">
        <v>17</v>
      </c>
      <c r="M348" s="5" t="s">
        <v>734</v>
      </c>
      <c r="N348" s="5">
        <v>140714965.69620001</v>
      </c>
      <c r="O348" s="5">
        <v>-3129481.58</v>
      </c>
      <c r="P348" s="5">
        <v>29924022.762600001</v>
      </c>
      <c r="Q348" s="6">
        <f t="shared" si="11"/>
        <v>167509506.8788</v>
      </c>
    </row>
    <row r="349" spans="1:17" ht="24.95" customHeight="1">
      <c r="A349" s="133"/>
      <c r="B349" s="130"/>
      <c r="C349" s="1">
        <v>13</v>
      </c>
      <c r="D349" s="5" t="s">
        <v>383</v>
      </c>
      <c r="E349" s="5">
        <v>102083644.1833</v>
      </c>
      <c r="F349" s="5">
        <v>0</v>
      </c>
      <c r="G349" s="5">
        <v>24789198.323800001</v>
      </c>
      <c r="H349" s="6">
        <f t="shared" si="10"/>
        <v>126872842.5071</v>
      </c>
      <c r="I349" s="12"/>
      <c r="J349" s="135"/>
      <c r="K349" s="130"/>
      <c r="L349" s="13">
        <v>18</v>
      </c>
      <c r="M349" s="5" t="s">
        <v>735</v>
      </c>
      <c r="N349" s="5">
        <v>157560870.53349999</v>
      </c>
      <c r="O349" s="5">
        <v>-3129481.58</v>
      </c>
      <c r="P349" s="5">
        <v>31688881.0832</v>
      </c>
      <c r="Q349" s="6">
        <f t="shared" si="11"/>
        <v>186120270.03669998</v>
      </c>
    </row>
    <row r="350" spans="1:17" ht="24.95" customHeight="1">
      <c r="A350" s="133"/>
      <c r="B350" s="130"/>
      <c r="C350" s="1">
        <v>14</v>
      </c>
      <c r="D350" s="5" t="s">
        <v>384</v>
      </c>
      <c r="E350" s="5">
        <v>140310711.39469999</v>
      </c>
      <c r="F350" s="5">
        <v>0</v>
      </c>
      <c r="G350" s="5">
        <v>32048418.012800001</v>
      </c>
      <c r="H350" s="6">
        <f t="shared" si="10"/>
        <v>172359129.4075</v>
      </c>
      <c r="I350" s="12"/>
      <c r="J350" s="135"/>
      <c r="K350" s="130"/>
      <c r="L350" s="13">
        <v>19</v>
      </c>
      <c r="M350" s="5" t="s">
        <v>736</v>
      </c>
      <c r="N350" s="5">
        <v>145264772.91229999</v>
      </c>
      <c r="O350" s="5">
        <v>-3129481.58</v>
      </c>
      <c r="P350" s="5">
        <v>25158017.488200001</v>
      </c>
      <c r="Q350" s="6">
        <f t="shared" si="11"/>
        <v>167293308.82049999</v>
      </c>
    </row>
    <row r="351" spans="1:17" ht="24.95" customHeight="1">
      <c r="A351" s="133"/>
      <c r="B351" s="130"/>
      <c r="C351" s="1">
        <v>15</v>
      </c>
      <c r="D351" s="5" t="s">
        <v>385</v>
      </c>
      <c r="E351" s="5">
        <v>157813630.3136</v>
      </c>
      <c r="F351" s="5">
        <v>0</v>
      </c>
      <c r="G351" s="5">
        <v>34515703.703100003</v>
      </c>
      <c r="H351" s="6">
        <f t="shared" si="10"/>
        <v>192329334.0167</v>
      </c>
      <c r="I351" s="12"/>
      <c r="J351" s="135"/>
      <c r="K351" s="130"/>
      <c r="L351" s="13">
        <v>20</v>
      </c>
      <c r="M351" s="5" t="s">
        <v>737</v>
      </c>
      <c r="N351" s="5">
        <v>132193062.89229999</v>
      </c>
      <c r="O351" s="5">
        <v>-3129481.58</v>
      </c>
      <c r="P351" s="5">
        <v>22483831.160700001</v>
      </c>
      <c r="Q351" s="6">
        <f t="shared" si="11"/>
        <v>151547412.47299999</v>
      </c>
    </row>
    <row r="352" spans="1:17" ht="24.95" customHeight="1">
      <c r="A352" s="133"/>
      <c r="B352" s="130"/>
      <c r="C352" s="1">
        <v>16</v>
      </c>
      <c r="D352" s="5" t="s">
        <v>386</v>
      </c>
      <c r="E352" s="5">
        <v>115662194.5494</v>
      </c>
      <c r="F352" s="5">
        <v>0</v>
      </c>
      <c r="G352" s="5">
        <v>26101979.6338</v>
      </c>
      <c r="H352" s="6">
        <f t="shared" si="10"/>
        <v>141764174.1832</v>
      </c>
      <c r="I352" s="12"/>
      <c r="J352" s="135"/>
      <c r="K352" s="130"/>
      <c r="L352" s="13">
        <v>21</v>
      </c>
      <c r="M352" s="5" t="s">
        <v>738</v>
      </c>
      <c r="N352" s="5">
        <v>136270708.7033</v>
      </c>
      <c r="O352" s="5">
        <v>-3129481.58</v>
      </c>
      <c r="P352" s="5">
        <v>29024748.750799999</v>
      </c>
      <c r="Q352" s="6">
        <f t="shared" si="11"/>
        <v>162165975.8741</v>
      </c>
    </row>
    <row r="353" spans="1:17" ht="24.95" customHeight="1">
      <c r="A353" s="133"/>
      <c r="B353" s="130"/>
      <c r="C353" s="1">
        <v>17</v>
      </c>
      <c r="D353" s="5" t="s">
        <v>387</v>
      </c>
      <c r="E353" s="5">
        <v>122392526.9015</v>
      </c>
      <c r="F353" s="5">
        <v>0</v>
      </c>
      <c r="G353" s="5">
        <v>28073856.1822</v>
      </c>
      <c r="H353" s="6">
        <f t="shared" si="10"/>
        <v>150466383.0837</v>
      </c>
      <c r="I353" s="12"/>
      <c r="J353" s="135"/>
      <c r="K353" s="130"/>
      <c r="L353" s="13">
        <v>22</v>
      </c>
      <c r="M353" s="5" t="s">
        <v>739</v>
      </c>
      <c r="N353" s="5">
        <v>131113596.19140001</v>
      </c>
      <c r="O353" s="5">
        <v>-3129481.58</v>
      </c>
      <c r="P353" s="5">
        <v>28006884.632300001</v>
      </c>
      <c r="Q353" s="6">
        <f t="shared" si="11"/>
        <v>155990999.2437</v>
      </c>
    </row>
    <row r="354" spans="1:17" ht="24.95" customHeight="1">
      <c r="A354" s="133"/>
      <c r="B354" s="130"/>
      <c r="C354" s="1">
        <v>18</v>
      </c>
      <c r="D354" s="5" t="s">
        <v>388</v>
      </c>
      <c r="E354" s="5">
        <v>127653265.9271</v>
      </c>
      <c r="F354" s="5">
        <v>0</v>
      </c>
      <c r="G354" s="5">
        <v>29839420.046300001</v>
      </c>
      <c r="H354" s="6">
        <f t="shared" si="10"/>
        <v>157492685.9734</v>
      </c>
      <c r="I354" s="12"/>
      <c r="J354" s="136"/>
      <c r="K354" s="131"/>
      <c r="L354" s="13">
        <v>23</v>
      </c>
      <c r="M354" s="5" t="s">
        <v>740</v>
      </c>
      <c r="N354" s="5">
        <v>122918967.5702</v>
      </c>
      <c r="O354" s="5">
        <v>-3129481.58</v>
      </c>
      <c r="P354" s="5">
        <v>25226102.437899999</v>
      </c>
      <c r="Q354" s="6">
        <f t="shared" si="11"/>
        <v>145015588.42809999</v>
      </c>
    </row>
    <row r="355" spans="1:17" ht="24.95" customHeight="1">
      <c r="A355" s="133"/>
      <c r="B355" s="130"/>
      <c r="C355" s="1">
        <v>19</v>
      </c>
      <c r="D355" s="5" t="s">
        <v>389</v>
      </c>
      <c r="E355" s="5">
        <v>131884536.56900001</v>
      </c>
      <c r="F355" s="5">
        <v>0</v>
      </c>
      <c r="G355" s="5">
        <v>28745239.636999998</v>
      </c>
      <c r="H355" s="6">
        <f t="shared" si="10"/>
        <v>160629776.206</v>
      </c>
      <c r="I355" s="12"/>
      <c r="J355" s="19"/>
      <c r="K355" s="116" t="s">
        <v>846</v>
      </c>
      <c r="L355" s="117"/>
      <c r="M355" s="118"/>
      <c r="N355" s="15">
        <v>3247783933.7931004</v>
      </c>
      <c r="O355" s="15">
        <v>-71978076.339999974</v>
      </c>
      <c r="P355" s="15">
        <v>642038070.67409992</v>
      </c>
      <c r="Q355" s="8">
        <f t="shared" si="11"/>
        <v>3817843928.1272001</v>
      </c>
    </row>
    <row r="356" spans="1:17" ht="24.95" customHeight="1">
      <c r="A356" s="133"/>
      <c r="B356" s="130"/>
      <c r="C356" s="1">
        <v>20</v>
      </c>
      <c r="D356" s="5" t="s">
        <v>390</v>
      </c>
      <c r="E356" s="5">
        <v>133024900.65629999</v>
      </c>
      <c r="F356" s="5">
        <v>0</v>
      </c>
      <c r="G356" s="5">
        <v>29145165.222399998</v>
      </c>
      <c r="H356" s="6">
        <f t="shared" si="10"/>
        <v>162170065.87869999</v>
      </c>
      <c r="I356" s="12"/>
      <c r="J356" s="134">
        <v>34</v>
      </c>
      <c r="K356" s="129" t="s">
        <v>59</v>
      </c>
      <c r="L356" s="13">
        <v>1</v>
      </c>
      <c r="M356" s="5" t="s">
        <v>741</v>
      </c>
      <c r="N356" s="5">
        <v>122005984.8643</v>
      </c>
      <c r="O356" s="5">
        <v>0</v>
      </c>
      <c r="P356" s="5">
        <v>24466259.098999999</v>
      </c>
      <c r="Q356" s="6">
        <f t="shared" si="11"/>
        <v>146472243.96329999</v>
      </c>
    </row>
    <row r="357" spans="1:17" ht="24.95" customHeight="1">
      <c r="A357" s="133"/>
      <c r="B357" s="130"/>
      <c r="C357" s="1">
        <v>21</v>
      </c>
      <c r="D357" s="5" t="s">
        <v>391</v>
      </c>
      <c r="E357" s="5">
        <v>124617658.962</v>
      </c>
      <c r="F357" s="5">
        <v>0</v>
      </c>
      <c r="G357" s="5">
        <v>28069093.7634</v>
      </c>
      <c r="H357" s="6">
        <f t="shared" si="10"/>
        <v>152686752.7254</v>
      </c>
      <c r="I357" s="12"/>
      <c r="J357" s="135"/>
      <c r="K357" s="130"/>
      <c r="L357" s="13">
        <v>2</v>
      </c>
      <c r="M357" s="5" t="s">
        <v>742</v>
      </c>
      <c r="N357" s="5">
        <v>208780336.68669999</v>
      </c>
      <c r="O357" s="5">
        <v>0</v>
      </c>
      <c r="P357" s="5">
        <v>31640108.022</v>
      </c>
      <c r="Q357" s="6">
        <f t="shared" si="11"/>
        <v>240420444.7087</v>
      </c>
    </row>
    <row r="358" spans="1:17" ht="24.95" customHeight="1">
      <c r="A358" s="133"/>
      <c r="B358" s="130"/>
      <c r="C358" s="1">
        <v>22</v>
      </c>
      <c r="D358" s="5" t="s">
        <v>392</v>
      </c>
      <c r="E358" s="5">
        <v>114306684.0495</v>
      </c>
      <c r="F358" s="5">
        <v>0</v>
      </c>
      <c r="G358" s="5">
        <v>26129495.831</v>
      </c>
      <c r="H358" s="6">
        <f t="shared" si="10"/>
        <v>140436179.88050002</v>
      </c>
      <c r="I358" s="12"/>
      <c r="J358" s="135"/>
      <c r="K358" s="130"/>
      <c r="L358" s="13">
        <v>3</v>
      </c>
      <c r="M358" s="5" t="s">
        <v>743</v>
      </c>
      <c r="N358" s="5">
        <v>143393686.91819999</v>
      </c>
      <c r="O358" s="5">
        <v>0</v>
      </c>
      <c r="P358" s="5">
        <v>27240808.9923</v>
      </c>
      <c r="Q358" s="6">
        <f t="shared" si="11"/>
        <v>170634495.91049999</v>
      </c>
    </row>
    <row r="359" spans="1:17" ht="24.95" customHeight="1">
      <c r="A359" s="133"/>
      <c r="B359" s="130"/>
      <c r="C359" s="1">
        <v>23</v>
      </c>
      <c r="D359" s="5" t="s">
        <v>393</v>
      </c>
      <c r="E359" s="5">
        <v>140279277.14410001</v>
      </c>
      <c r="F359" s="5">
        <v>0</v>
      </c>
      <c r="G359" s="5">
        <v>29868876.488299999</v>
      </c>
      <c r="H359" s="6">
        <f t="shared" si="10"/>
        <v>170148153.63240001</v>
      </c>
      <c r="I359" s="12"/>
      <c r="J359" s="135"/>
      <c r="K359" s="130"/>
      <c r="L359" s="13">
        <v>4</v>
      </c>
      <c r="M359" s="5" t="s">
        <v>744</v>
      </c>
      <c r="N359" s="5">
        <v>171212919.72049999</v>
      </c>
      <c r="O359" s="5">
        <v>0</v>
      </c>
      <c r="P359" s="5">
        <v>24516823.051199999</v>
      </c>
      <c r="Q359" s="6">
        <f t="shared" si="11"/>
        <v>195729742.77169999</v>
      </c>
    </row>
    <row r="360" spans="1:17" ht="24.95" customHeight="1">
      <c r="A360" s="133"/>
      <c r="B360" s="130"/>
      <c r="C360" s="1">
        <v>24</v>
      </c>
      <c r="D360" s="5" t="s">
        <v>394</v>
      </c>
      <c r="E360" s="5">
        <v>103737711.7228</v>
      </c>
      <c r="F360" s="5">
        <v>0</v>
      </c>
      <c r="G360" s="5">
        <v>23154160.011</v>
      </c>
      <c r="H360" s="6">
        <f t="shared" si="10"/>
        <v>126891871.73379999</v>
      </c>
      <c r="I360" s="12"/>
      <c r="J360" s="135"/>
      <c r="K360" s="130"/>
      <c r="L360" s="13">
        <v>5</v>
      </c>
      <c r="M360" s="5" t="s">
        <v>745</v>
      </c>
      <c r="N360" s="5">
        <v>184969101.69209999</v>
      </c>
      <c r="O360" s="5">
        <v>0</v>
      </c>
      <c r="P360" s="5">
        <v>33745802.658200003</v>
      </c>
      <c r="Q360" s="6">
        <f t="shared" si="11"/>
        <v>218714904.35029998</v>
      </c>
    </row>
    <row r="361" spans="1:17" ht="24.95" customHeight="1">
      <c r="A361" s="133"/>
      <c r="B361" s="130"/>
      <c r="C361" s="1">
        <v>25</v>
      </c>
      <c r="D361" s="5" t="s">
        <v>395</v>
      </c>
      <c r="E361" s="5">
        <v>130203215.8932</v>
      </c>
      <c r="F361" s="5">
        <v>0</v>
      </c>
      <c r="G361" s="5">
        <v>26272074.417399999</v>
      </c>
      <c r="H361" s="6">
        <f t="shared" si="10"/>
        <v>156475290.31059998</v>
      </c>
      <c r="I361" s="12"/>
      <c r="J361" s="135"/>
      <c r="K361" s="130"/>
      <c r="L361" s="13">
        <v>6</v>
      </c>
      <c r="M361" s="5" t="s">
        <v>746</v>
      </c>
      <c r="N361" s="5">
        <v>128137432.3388</v>
      </c>
      <c r="O361" s="5">
        <v>0</v>
      </c>
      <c r="P361" s="5">
        <v>24297692.992899999</v>
      </c>
      <c r="Q361" s="6">
        <f t="shared" si="11"/>
        <v>152435125.3317</v>
      </c>
    </row>
    <row r="362" spans="1:17" ht="24.95" customHeight="1">
      <c r="A362" s="133"/>
      <c r="B362" s="130"/>
      <c r="C362" s="1">
        <v>26</v>
      </c>
      <c r="D362" s="5" t="s">
        <v>396</v>
      </c>
      <c r="E362" s="5">
        <v>118419164.95479999</v>
      </c>
      <c r="F362" s="5">
        <v>0</v>
      </c>
      <c r="G362" s="5">
        <v>26325460.5438</v>
      </c>
      <c r="H362" s="6">
        <f t="shared" si="10"/>
        <v>144744625.49860001</v>
      </c>
      <c r="I362" s="12"/>
      <c r="J362" s="135"/>
      <c r="K362" s="130"/>
      <c r="L362" s="13">
        <v>7</v>
      </c>
      <c r="M362" s="5" t="s">
        <v>747</v>
      </c>
      <c r="N362" s="5">
        <v>123246183.72579999</v>
      </c>
      <c r="O362" s="5">
        <v>0</v>
      </c>
      <c r="P362" s="5">
        <v>27577941.204300001</v>
      </c>
      <c r="Q362" s="6">
        <f t="shared" si="11"/>
        <v>150824124.93009999</v>
      </c>
    </row>
    <row r="363" spans="1:17" ht="24.95" customHeight="1">
      <c r="A363" s="133"/>
      <c r="B363" s="131"/>
      <c r="C363" s="1">
        <v>27</v>
      </c>
      <c r="D363" s="5" t="s">
        <v>397</v>
      </c>
      <c r="E363" s="5">
        <v>109730117.06820001</v>
      </c>
      <c r="F363" s="5">
        <v>0</v>
      </c>
      <c r="G363" s="5">
        <v>24208947.5737</v>
      </c>
      <c r="H363" s="6">
        <f t="shared" si="10"/>
        <v>133939064.6419</v>
      </c>
      <c r="I363" s="12"/>
      <c r="J363" s="135"/>
      <c r="K363" s="130"/>
      <c r="L363" s="13">
        <v>8</v>
      </c>
      <c r="M363" s="5" t="s">
        <v>748</v>
      </c>
      <c r="N363" s="5">
        <v>191294932.15470001</v>
      </c>
      <c r="O363" s="5">
        <v>0</v>
      </c>
      <c r="P363" s="5">
        <v>30870418.836800002</v>
      </c>
      <c r="Q363" s="6">
        <f t="shared" si="11"/>
        <v>222165350.99150002</v>
      </c>
    </row>
    <row r="364" spans="1:17" ht="24.95" customHeight="1">
      <c r="A364" s="1"/>
      <c r="B364" s="116" t="s">
        <v>830</v>
      </c>
      <c r="C364" s="117"/>
      <c r="D364" s="118"/>
      <c r="E364" s="15">
        <v>3431147310.1522007</v>
      </c>
      <c r="F364" s="15">
        <v>0</v>
      </c>
      <c r="G364" s="15">
        <v>757306858.73579979</v>
      </c>
      <c r="H364" s="8">
        <f t="shared" si="10"/>
        <v>4188454168.8880005</v>
      </c>
      <c r="I364" s="12"/>
      <c r="J364" s="135"/>
      <c r="K364" s="130"/>
      <c r="L364" s="13">
        <v>9</v>
      </c>
      <c r="M364" s="5" t="s">
        <v>749</v>
      </c>
      <c r="N364" s="5">
        <v>136171245.86000001</v>
      </c>
      <c r="O364" s="5">
        <v>0</v>
      </c>
      <c r="P364" s="5">
        <v>24737305.401299998</v>
      </c>
      <c r="Q364" s="6">
        <f t="shared" si="11"/>
        <v>160908551.26130003</v>
      </c>
    </row>
    <row r="365" spans="1:17" ht="24.95" customHeight="1">
      <c r="A365" s="133">
        <v>18</v>
      </c>
      <c r="B365" s="129" t="s">
        <v>43</v>
      </c>
      <c r="C365" s="1">
        <v>1</v>
      </c>
      <c r="D365" s="5" t="s">
        <v>398</v>
      </c>
      <c r="E365" s="5">
        <v>205446414.51710001</v>
      </c>
      <c r="F365" s="5">
        <v>0</v>
      </c>
      <c r="G365" s="5">
        <v>34633360.2531</v>
      </c>
      <c r="H365" s="6">
        <f t="shared" si="10"/>
        <v>240079774.77020001</v>
      </c>
      <c r="I365" s="12"/>
      <c r="J365" s="135"/>
      <c r="K365" s="130"/>
      <c r="L365" s="13">
        <v>10</v>
      </c>
      <c r="M365" s="5" t="s">
        <v>750</v>
      </c>
      <c r="N365" s="5">
        <v>125726600.186</v>
      </c>
      <c r="O365" s="5">
        <v>0</v>
      </c>
      <c r="P365" s="5">
        <v>25034750.790399998</v>
      </c>
      <c r="Q365" s="6">
        <f t="shared" si="11"/>
        <v>150761350.97640002</v>
      </c>
    </row>
    <row r="366" spans="1:17" ht="24.95" customHeight="1">
      <c r="A366" s="133"/>
      <c r="B366" s="130"/>
      <c r="C366" s="1">
        <v>2</v>
      </c>
      <c r="D366" s="5" t="s">
        <v>399</v>
      </c>
      <c r="E366" s="5">
        <v>208903325.63429999</v>
      </c>
      <c r="F366" s="5">
        <v>0</v>
      </c>
      <c r="G366" s="5">
        <v>41446970.413800001</v>
      </c>
      <c r="H366" s="6">
        <f t="shared" si="10"/>
        <v>250350296.04809999</v>
      </c>
      <c r="I366" s="12"/>
      <c r="J366" s="135"/>
      <c r="K366" s="130"/>
      <c r="L366" s="13">
        <v>11</v>
      </c>
      <c r="M366" s="5" t="s">
        <v>751</v>
      </c>
      <c r="N366" s="5">
        <v>187624071.55140001</v>
      </c>
      <c r="O366" s="5">
        <v>0</v>
      </c>
      <c r="P366" s="5">
        <v>32551552.659600001</v>
      </c>
      <c r="Q366" s="6">
        <f t="shared" si="11"/>
        <v>220175624.211</v>
      </c>
    </row>
    <row r="367" spans="1:17" ht="24.95" customHeight="1">
      <c r="A367" s="133"/>
      <c r="B367" s="130"/>
      <c r="C367" s="1">
        <v>3</v>
      </c>
      <c r="D367" s="5" t="s">
        <v>400</v>
      </c>
      <c r="E367" s="5">
        <v>172884184.55050001</v>
      </c>
      <c r="F367" s="5">
        <v>0</v>
      </c>
      <c r="G367" s="5">
        <v>36636163.1259</v>
      </c>
      <c r="H367" s="6">
        <f t="shared" si="10"/>
        <v>209520347.67640001</v>
      </c>
      <c r="I367" s="12"/>
      <c r="J367" s="135"/>
      <c r="K367" s="130"/>
      <c r="L367" s="13">
        <v>12</v>
      </c>
      <c r="M367" s="5" t="s">
        <v>752</v>
      </c>
      <c r="N367" s="5">
        <v>148510518.4707</v>
      </c>
      <c r="O367" s="5">
        <v>0</v>
      </c>
      <c r="P367" s="5">
        <v>27313597.565400001</v>
      </c>
      <c r="Q367" s="6">
        <f t="shared" si="11"/>
        <v>175824116.0361</v>
      </c>
    </row>
    <row r="368" spans="1:17" ht="24.95" customHeight="1">
      <c r="A368" s="133"/>
      <c r="B368" s="130"/>
      <c r="C368" s="1">
        <v>4</v>
      </c>
      <c r="D368" s="5" t="s">
        <v>401</v>
      </c>
      <c r="E368" s="5">
        <v>133118348.8109</v>
      </c>
      <c r="F368" s="5">
        <v>0</v>
      </c>
      <c r="G368" s="5">
        <v>26314120.220199998</v>
      </c>
      <c r="H368" s="6">
        <f t="shared" si="10"/>
        <v>159432469.0311</v>
      </c>
      <c r="I368" s="12"/>
      <c r="J368" s="135"/>
      <c r="K368" s="130"/>
      <c r="L368" s="13">
        <v>13</v>
      </c>
      <c r="M368" s="5" t="s">
        <v>753</v>
      </c>
      <c r="N368" s="5">
        <v>127642809.265</v>
      </c>
      <c r="O368" s="5">
        <v>0</v>
      </c>
      <c r="P368" s="5">
        <v>25956660.9901</v>
      </c>
      <c r="Q368" s="6">
        <f t="shared" si="11"/>
        <v>153599470.25510001</v>
      </c>
    </row>
    <row r="369" spans="1:17" ht="24.95" customHeight="1">
      <c r="A369" s="133"/>
      <c r="B369" s="130"/>
      <c r="C369" s="1">
        <v>5</v>
      </c>
      <c r="D369" s="5" t="s">
        <v>402</v>
      </c>
      <c r="E369" s="5">
        <v>218840556.00839999</v>
      </c>
      <c r="F369" s="5">
        <v>0</v>
      </c>
      <c r="G369" s="5">
        <v>45091043.9005</v>
      </c>
      <c r="H369" s="6">
        <f t="shared" si="10"/>
        <v>263931599.90889999</v>
      </c>
      <c r="I369" s="12"/>
      <c r="J369" s="135"/>
      <c r="K369" s="130"/>
      <c r="L369" s="13">
        <v>14</v>
      </c>
      <c r="M369" s="5" t="s">
        <v>754</v>
      </c>
      <c r="N369" s="5">
        <v>182830196.1011</v>
      </c>
      <c r="O369" s="5">
        <v>0</v>
      </c>
      <c r="P369" s="5">
        <v>33557481.3336</v>
      </c>
      <c r="Q369" s="6">
        <f t="shared" si="11"/>
        <v>216387677.43470001</v>
      </c>
    </row>
    <row r="370" spans="1:17" ht="24.95" customHeight="1">
      <c r="A370" s="133"/>
      <c r="B370" s="130"/>
      <c r="C370" s="1">
        <v>6</v>
      </c>
      <c r="D370" s="5" t="s">
        <v>403</v>
      </c>
      <c r="E370" s="5">
        <v>146603432.01519999</v>
      </c>
      <c r="F370" s="5">
        <v>0</v>
      </c>
      <c r="G370" s="5">
        <v>31197539.695500001</v>
      </c>
      <c r="H370" s="6">
        <f t="shared" si="10"/>
        <v>177800971.71069998</v>
      </c>
      <c r="I370" s="12"/>
      <c r="J370" s="135"/>
      <c r="K370" s="130"/>
      <c r="L370" s="13">
        <v>15</v>
      </c>
      <c r="M370" s="5" t="s">
        <v>755</v>
      </c>
      <c r="N370" s="5">
        <v>121200567.6857</v>
      </c>
      <c r="O370" s="5">
        <v>0</v>
      </c>
      <c r="P370" s="5">
        <v>24612600.584100001</v>
      </c>
      <c r="Q370" s="6">
        <f t="shared" si="11"/>
        <v>145813168.26980001</v>
      </c>
    </row>
    <row r="371" spans="1:17" ht="24.95" customHeight="1">
      <c r="A371" s="133"/>
      <c r="B371" s="130"/>
      <c r="C371" s="1">
        <v>7</v>
      </c>
      <c r="D371" s="5" t="s">
        <v>404</v>
      </c>
      <c r="E371" s="5">
        <v>127837904.36660001</v>
      </c>
      <c r="F371" s="5">
        <v>0</v>
      </c>
      <c r="G371" s="5">
        <v>28931039.932</v>
      </c>
      <c r="H371" s="6">
        <f t="shared" si="10"/>
        <v>156768944.29860002</v>
      </c>
      <c r="I371" s="12"/>
      <c r="J371" s="136"/>
      <c r="K371" s="131"/>
      <c r="L371" s="13">
        <v>16</v>
      </c>
      <c r="M371" s="5" t="s">
        <v>756</v>
      </c>
      <c r="N371" s="5">
        <v>131478336.81739999</v>
      </c>
      <c r="O371" s="5">
        <v>0</v>
      </c>
      <c r="P371" s="5">
        <v>26844058.352699999</v>
      </c>
      <c r="Q371" s="6">
        <f t="shared" si="11"/>
        <v>158322395.1701</v>
      </c>
    </row>
    <row r="372" spans="1:17" ht="24.95" customHeight="1">
      <c r="A372" s="133"/>
      <c r="B372" s="130"/>
      <c r="C372" s="1">
        <v>8</v>
      </c>
      <c r="D372" s="5" t="s">
        <v>405</v>
      </c>
      <c r="E372" s="5">
        <v>170335625.72440001</v>
      </c>
      <c r="F372" s="5">
        <v>0</v>
      </c>
      <c r="G372" s="5">
        <v>36183909.729400001</v>
      </c>
      <c r="H372" s="6">
        <f t="shared" si="10"/>
        <v>206519535.45380002</v>
      </c>
      <c r="I372" s="12"/>
      <c r="J372" s="19"/>
      <c r="K372" s="116" t="s">
        <v>847</v>
      </c>
      <c r="L372" s="117"/>
      <c r="M372" s="118"/>
      <c r="N372" s="15">
        <v>2434224924.0384002</v>
      </c>
      <c r="O372" s="15">
        <v>0</v>
      </c>
      <c r="P372" s="15">
        <v>444963862.53389996</v>
      </c>
      <c r="Q372" s="6">
        <f t="shared" si="11"/>
        <v>2879188786.5723</v>
      </c>
    </row>
    <row r="373" spans="1:17" ht="24.95" customHeight="1">
      <c r="A373" s="133"/>
      <c r="B373" s="130"/>
      <c r="C373" s="1">
        <v>9</v>
      </c>
      <c r="D373" s="5" t="s">
        <v>406</v>
      </c>
      <c r="E373" s="5">
        <v>187897913.87369999</v>
      </c>
      <c r="F373" s="5">
        <v>0</v>
      </c>
      <c r="G373" s="5">
        <v>34157765.125200003</v>
      </c>
      <c r="H373" s="6">
        <f t="shared" si="10"/>
        <v>222055678.9989</v>
      </c>
      <c r="I373" s="12"/>
      <c r="J373" s="134">
        <v>35</v>
      </c>
      <c r="K373" s="129" t="s">
        <v>60</v>
      </c>
      <c r="L373" s="13">
        <v>1</v>
      </c>
      <c r="M373" s="5" t="s">
        <v>757</v>
      </c>
      <c r="N373" s="5">
        <v>135875042.6124</v>
      </c>
      <c r="O373" s="5">
        <v>0</v>
      </c>
      <c r="P373" s="5">
        <v>27333270.879099999</v>
      </c>
      <c r="Q373" s="6">
        <f t="shared" si="11"/>
        <v>163208313.49149999</v>
      </c>
    </row>
    <row r="374" spans="1:17" ht="24.95" customHeight="1">
      <c r="A374" s="133"/>
      <c r="B374" s="130"/>
      <c r="C374" s="1">
        <v>10</v>
      </c>
      <c r="D374" s="5" t="s">
        <v>407</v>
      </c>
      <c r="E374" s="5">
        <v>177507326.99309999</v>
      </c>
      <c r="F374" s="5">
        <v>0</v>
      </c>
      <c r="G374" s="5">
        <v>40826327.297200002</v>
      </c>
      <c r="H374" s="6">
        <f t="shared" si="10"/>
        <v>218333654.29029998</v>
      </c>
      <c r="I374" s="12"/>
      <c r="J374" s="135"/>
      <c r="K374" s="130"/>
      <c r="L374" s="13">
        <v>2</v>
      </c>
      <c r="M374" s="5" t="s">
        <v>758</v>
      </c>
      <c r="N374" s="5">
        <v>150359186.73120001</v>
      </c>
      <c r="O374" s="5">
        <v>0</v>
      </c>
      <c r="P374" s="5">
        <v>25530724.7755</v>
      </c>
      <c r="Q374" s="6">
        <f t="shared" si="11"/>
        <v>175889911.50670001</v>
      </c>
    </row>
    <row r="375" spans="1:17" ht="24.95" customHeight="1">
      <c r="A375" s="133"/>
      <c r="B375" s="130"/>
      <c r="C375" s="1">
        <v>11</v>
      </c>
      <c r="D375" s="5" t="s">
        <v>408</v>
      </c>
      <c r="E375" s="5">
        <v>189516838.6683</v>
      </c>
      <c r="F375" s="5">
        <v>0</v>
      </c>
      <c r="G375" s="5">
        <v>43454241.7289</v>
      </c>
      <c r="H375" s="6">
        <f t="shared" si="10"/>
        <v>232971080.39719999</v>
      </c>
      <c r="I375" s="12"/>
      <c r="J375" s="135"/>
      <c r="K375" s="130"/>
      <c r="L375" s="13">
        <v>3</v>
      </c>
      <c r="M375" s="5" t="s">
        <v>759</v>
      </c>
      <c r="N375" s="5">
        <v>125894228.90539999</v>
      </c>
      <c r="O375" s="5">
        <v>0</v>
      </c>
      <c r="P375" s="5">
        <v>24289556.1329</v>
      </c>
      <c r="Q375" s="6">
        <f t="shared" si="11"/>
        <v>150183785.03829998</v>
      </c>
    </row>
    <row r="376" spans="1:17" ht="24.95" customHeight="1">
      <c r="A376" s="133"/>
      <c r="B376" s="130"/>
      <c r="C376" s="1">
        <v>12</v>
      </c>
      <c r="D376" s="5" t="s">
        <v>409</v>
      </c>
      <c r="E376" s="5">
        <v>163775536.82460001</v>
      </c>
      <c r="F376" s="5">
        <v>0</v>
      </c>
      <c r="G376" s="5">
        <v>33961918.002999999</v>
      </c>
      <c r="H376" s="6">
        <f t="shared" si="10"/>
        <v>197737454.8276</v>
      </c>
      <c r="I376" s="12"/>
      <c r="J376" s="135"/>
      <c r="K376" s="130"/>
      <c r="L376" s="13">
        <v>4</v>
      </c>
      <c r="M376" s="5" t="s">
        <v>760</v>
      </c>
      <c r="N376" s="5">
        <v>140955637.66510001</v>
      </c>
      <c r="O376" s="5">
        <v>0</v>
      </c>
      <c r="P376" s="5">
        <v>27163528.867199998</v>
      </c>
      <c r="Q376" s="6">
        <f t="shared" si="11"/>
        <v>168119166.5323</v>
      </c>
    </row>
    <row r="377" spans="1:17" ht="24.95" customHeight="1">
      <c r="A377" s="133"/>
      <c r="B377" s="130"/>
      <c r="C377" s="1">
        <v>13</v>
      </c>
      <c r="D377" s="5" t="s">
        <v>410</v>
      </c>
      <c r="E377" s="5">
        <v>141889834.8159</v>
      </c>
      <c r="F377" s="5">
        <v>0</v>
      </c>
      <c r="G377" s="5">
        <v>32882201.2359</v>
      </c>
      <c r="H377" s="6">
        <f t="shared" si="10"/>
        <v>174772036.05180001</v>
      </c>
      <c r="I377" s="12"/>
      <c r="J377" s="135"/>
      <c r="K377" s="130"/>
      <c r="L377" s="13">
        <v>5</v>
      </c>
      <c r="M377" s="5" t="s">
        <v>761</v>
      </c>
      <c r="N377" s="5">
        <v>197701064.9923</v>
      </c>
      <c r="O377" s="5">
        <v>0</v>
      </c>
      <c r="P377" s="5">
        <v>36798019.612400003</v>
      </c>
      <c r="Q377" s="6">
        <f t="shared" si="11"/>
        <v>234499084.6047</v>
      </c>
    </row>
    <row r="378" spans="1:17" ht="24.95" customHeight="1">
      <c r="A378" s="133"/>
      <c r="B378" s="130"/>
      <c r="C378" s="1">
        <v>14</v>
      </c>
      <c r="D378" s="5" t="s">
        <v>411</v>
      </c>
      <c r="E378" s="5">
        <v>146099957.2493</v>
      </c>
      <c r="F378" s="5">
        <v>0</v>
      </c>
      <c r="G378" s="5">
        <v>29791273.869100001</v>
      </c>
      <c r="H378" s="6">
        <f t="shared" si="10"/>
        <v>175891231.11840001</v>
      </c>
      <c r="I378" s="12"/>
      <c r="J378" s="135"/>
      <c r="K378" s="130"/>
      <c r="L378" s="13">
        <v>6</v>
      </c>
      <c r="M378" s="5" t="s">
        <v>762</v>
      </c>
      <c r="N378" s="5">
        <v>163843121.1155</v>
      </c>
      <c r="O378" s="5">
        <v>0</v>
      </c>
      <c r="P378" s="5">
        <v>28362952.851599999</v>
      </c>
      <c r="Q378" s="6">
        <f t="shared" si="11"/>
        <v>192206073.96709999</v>
      </c>
    </row>
    <row r="379" spans="1:17" ht="24.95" customHeight="1">
      <c r="A379" s="133"/>
      <c r="B379" s="130"/>
      <c r="C379" s="1">
        <v>15</v>
      </c>
      <c r="D379" s="5" t="s">
        <v>412</v>
      </c>
      <c r="E379" s="5">
        <v>169125002.81209999</v>
      </c>
      <c r="F379" s="5">
        <v>0</v>
      </c>
      <c r="G379" s="5">
        <v>36378522.150399998</v>
      </c>
      <c r="H379" s="6">
        <f t="shared" si="10"/>
        <v>205503524.96249998</v>
      </c>
      <c r="I379" s="12"/>
      <c r="J379" s="135"/>
      <c r="K379" s="130"/>
      <c r="L379" s="13">
        <v>7</v>
      </c>
      <c r="M379" s="5" t="s">
        <v>763</v>
      </c>
      <c r="N379" s="5">
        <v>150845475.37540001</v>
      </c>
      <c r="O379" s="5">
        <v>0</v>
      </c>
      <c r="P379" s="5">
        <v>26763309.305399999</v>
      </c>
      <c r="Q379" s="6">
        <f t="shared" si="11"/>
        <v>177608784.68080002</v>
      </c>
    </row>
    <row r="380" spans="1:17" ht="24.95" customHeight="1">
      <c r="A380" s="133"/>
      <c r="B380" s="130"/>
      <c r="C380" s="1">
        <v>16</v>
      </c>
      <c r="D380" s="5" t="s">
        <v>413</v>
      </c>
      <c r="E380" s="5">
        <v>131179026.9516</v>
      </c>
      <c r="F380" s="5">
        <v>0</v>
      </c>
      <c r="G380" s="5">
        <v>27967679.050500002</v>
      </c>
      <c r="H380" s="6">
        <f t="shared" si="10"/>
        <v>159146706.00209999</v>
      </c>
      <c r="I380" s="12"/>
      <c r="J380" s="135"/>
      <c r="K380" s="130"/>
      <c r="L380" s="13">
        <v>8</v>
      </c>
      <c r="M380" s="5" t="s">
        <v>764</v>
      </c>
      <c r="N380" s="5">
        <v>131053777.6691</v>
      </c>
      <c r="O380" s="5">
        <v>0</v>
      </c>
      <c r="P380" s="5">
        <v>25200647.998599999</v>
      </c>
      <c r="Q380" s="6">
        <f t="shared" si="11"/>
        <v>156254425.66769999</v>
      </c>
    </row>
    <row r="381" spans="1:17" ht="24.95" customHeight="1">
      <c r="A381" s="133"/>
      <c r="B381" s="130"/>
      <c r="C381" s="1">
        <v>17</v>
      </c>
      <c r="D381" s="5" t="s">
        <v>414</v>
      </c>
      <c r="E381" s="5">
        <v>182525520.48300001</v>
      </c>
      <c r="F381" s="5">
        <v>0</v>
      </c>
      <c r="G381" s="5">
        <v>39266311.778700002</v>
      </c>
      <c r="H381" s="6">
        <f t="shared" si="10"/>
        <v>221791832.2617</v>
      </c>
      <c r="I381" s="12"/>
      <c r="J381" s="135"/>
      <c r="K381" s="130"/>
      <c r="L381" s="13">
        <v>9</v>
      </c>
      <c r="M381" s="5" t="s">
        <v>765</v>
      </c>
      <c r="N381" s="5">
        <v>172838963.00400001</v>
      </c>
      <c r="O381" s="5">
        <v>0</v>
      </c>
      <c r="P381" s="5">
        <v>32583749.3708</v>
      </c>
      <c r="Q381" s="6">
        <f t="shared" si="11"/>
        <v>205422712.3748</v>
      </c>
    </row>
    <row r="382" spans="1:17" ht="24.95" customHeight="1">
      <c r="A382" s="133"/>
      <c r="B382" s="130"/>
      <c r="C382" s="1">
        <v>18</v>
      </c>
      <c r="D382" s="5" t="s">
        <v>415</v>
      </c>
      <c r="E382" s="5">
        <v>122769242.10600001</v>
      </c>
      <c r="F382" s="5">
        <v>0</v>
      </c>
      <c r="G382" s="5">
        <v>28394944.447299998</v>
      </c>
      <c r="H382" s="6">
        <f t="shared" si="10"/>
        <v>151164186.55329999</v>
      </c>
      <c r="I382" s="12"/>
      <c r="J382" s="135"/>
      <c r="K382" s="130"/>
      <c r="L382" s="13">
        <v>10</v>
      </c>
      <c r="M382" s="5" t="s">
        <v>766</v>
      </c>
      <c r="N382" s="5">
        <v>121895472.2186</v>
      </c>
      <c r="O382" s="5">
        <v>0</v>
      </c>
      <c r="P382" s="5">
        <v>25405373.210099999</v>
      </c>
      <c r="Q382" s="6">
        <f t="shared" si="11"/>
        <v>147300845.4287</v>
      </c>
    </row>
    <row r="383" spans="1:17" ht="24.95" customHeight="1">
      <c r="A383" s="133"/>
      <c r="B383" s="130"/>
      <c r="C383" s="1">
        <v>19</v>
      </c>
      <c r="D383" s="5" t="s">
        <v>416</v>
      </c>
      <c r="E383" s="5">
        <v>161993858.37020001</v>
      </c>
      <c r="F383" s="5">
        <v>0</v>
      </c>
      <c r="G383" s="5">
        <v>36662268.236100003</v>
      </c>
      <c r="H383" s="6">
        <f t="shared" si="10"/>
        <v>198656126.6063</v>
      </c>
      <c r="I383" s="12"/>
      <c r="J383" s="135"/>
      <c r="K383" s="130"/>
      <c r="L383" s="13">
        <v>11</v>
      </c>
      <c r="M383" s="5" t="s">
        <v>767</v>
      </c>
      <c r="N383" s="5">
        <v>116756481.84119999</v>
      </c>
      <c r="O383" s="5">
        <v>0</v>
      </c>
      <c r="P383" s="5">
        <v>22736890.026000001</v>
      </c>
      <c r="Q383" s="6">
        <f t="shared" si="11"/>
        <v>139493371.86719999</v>
      </c>
    </row>
    <row r="384" spans="1:17" ht="24.95" customHeight="1">
      <c r="A384" s="133"/>
      <c r="B384" s="130"/>
      <c r="C384" s="1">
        <v>20</v>
      </c>
      <c r="D384" s="5" t="s">
        <v>417</v>
      </c>
      <c r="E384" s="5">
        <v>135820035.32800001</v>
      </c>
      <c r="F384" s="5">
        <v>0</v>
      </c>
      <c r="G384" s="5">
        <v>28575681.179000001</v>
      </c>
      <c r="H384" s="6">
        <f t="shared" si="10"/>
        <v>164395716.507</v>
      </c>
      <c r="I384" s="12"/>
      <c r="J384" s="135"/>
      <c r="K384" s="130"/>
      <c r="L384" s="13">
        <v>12</v>
      </c>
      <c r="M384" s="5" t="s">
        <v>768</v>
      </c>
      <c r="N384" s="5">
        <v>125180803.7084</v>
      </c>
      <c r="O384" s="5">
        <v>0</v>
      </c>
      <c r="P384" s="5">
        <v>24278326.231800001</v>
      </c>
      <c r="Q384" s="6">
        <f t="shared" si="11"/>
        <v>149459129.9402</v>
      </c>
    </row>
    <row r="385" spans="1:17" ht="24.95" customHeight="1">
      <c r="A385" s="133"/>
      <c r="B385" s="130"/>
      <c r="C385" s="1">
        <v>21</v>
      </c>
      <c r="D385" s="5" t="s">
        <v>418</v>
      </c>
      <c r="E385" s="5">
        <v>173120998.28929999</v>
      </c>
      <c r="F385" s="5">
        <v>0</v>
      </c>
      <c r="G385" s="5">
        <v>37038499.318300001</v>
      </c>
      <c r="H385" s="6">
        <f t="shared" si="10"/>
        <v>210159497.6076</v>
      </c>
      <c r="I385" s="12"/>
      <c r="J385" s="135"/>
      <c r="K385" s="130"/>
      <c r="L385" s="13">
        <v>13</v>
      </c>
      <c r="M385" s="5" t="s">
        <v>769</v>
      </c>
      <c r="N385" s="5">
        <v>136148929.56079999</v>
      </c>
      <c r="O385" s="5">
        <v>0</v>
      </c>
      <c r="P385" s="5">
        <v>27971199.811999999</v>
      </c>
      <c r="Q385" s="6">
        <f t="shared" si="11"/>
        <v>164120129.37279999</v>
      </c>
    </row>
    <row r="386" spans="1:17" ht="24.95" customHeight="1">
      <c r="A386" s="133"/>
      <c r="B386" s="130"/>
      <c r="C386" s="1">
        <v>22</v>
      </c>
      <c r="D386" s="5" t="s">
        <v>419</v>
      </c>
      <c r="E386" s="5">
        <v>193687494.91389999</v>
      </c>
      <c r="F386" s="5">
        <v>0</v>
      </c>
      <c r="G386" s="5">
        <v>38396670.594700001</v>
      </c>
      <c r="H386" s="6">
        <f t="shared" si="10"/>
        <v>232084165.5086</v>
      </c>
      <c r="I386" s="12"/>
      <c r="J386" s="135"/>
      <c r="K386" s="130"/>
      <c r="L386" s="13">
        <v>14</v>
      </c>
      <c r="M386" s="5" t="s">
        <v>770</v>
      </c>
      <c r="N386" s="5">
        <v>149816408.86410001</v>
      </c>
      <c r="O386" s="5">
        <v>0</v>
      </c>
      <c r="P386" s="5">
        <v>31219286.998</v>
      </c>
      <c r="Q386" s="6">
        <f t="shared" si="11"/>
        <v>181035695.86210001</v>
      </c>
    </row>
    <row r="387" spans="1:17" ht="24.95" customHeight="1">
      <c r="A387" s="133"/>
      <c r="B387" s="131"/>
      <c r="C387" s="1">
        <v>23</v>
      </c>
      <c r="D387" s="5" t="s">
        <v>420</v>
      </c>
      <c r="E387" s="5">
        <v>197771666.42480001</v>
      </c>
      <c r="F387" s="5">
        <v>0</v>
      </c>
      <c r="G387" s="5">
        <v>43795724.7927</v>
      </c>
      <c r="H387" s="6">
        <f t="shared" si="10"/>
        <v>241567391.2175</v>
      </c>
      <c r="I387" s="12"/>
      <c r="J387" s="135"/>
      <c r="K387" s="130"/>
      <c r="L387" s="13">
        <v>15</v>
      </c>
      <c r="M387" s="5" t="s">
        <v>771</v>
      </c>
      <c r="N387" s="5">
        <v>138953220.8184</v>
      </c>
      <c r="O387" s="5">
        <v>0</v>
      </c>
      <c r="P387" s="5">
        <v>23653979.011700001</v>
      </c>
      <c r="Q387" s="6">
        <f t="shared" si="11"/>
        <v>162607199.8301</v>
      </c>
    </row>
    <row r="388" spans="1:17" ht="24.95" customHeight="1">
      <c r="A388" s="1"/>
      <c r="B388" s="116" t="s">
        <v>831</v>
      </c>
      <c r="C388" s="117"/>
      <c r="D388" s="118"/>
      <c r="E388" s="15">
        <v>3858650045.7311993</v>
      </c>
      <c r="F388" s="15">
        <v>0</v>
      </c>
      <c r="G388" s="15">
        <v>811984176.07740009</v>
      </c>
      <c r="H388" s="8">
        <f t="shared" si="10"/>
        <v>4670634221.8085995</v>
      </c>
      <c r="I388" s="34"/>
      <c r="J388" s="135"/>
      <c r="K388" s="130"/>
      <c r="L388" s="13">
        <v>16</v>
      </c>
      <c r="M388" s="5" t="s">
        <v>772</v>
      </c>
      <c r="N388" s="5">
        <v>144813071.7272</v>
      </c>
      <c r="O388" s="5">
        <v>0</v>
      </c>
      <c r="P388" s="5">
        <v>26512429.788600001</v>
      </c>
      <c r="Q388" s="6">
        <f t="shared" si="11"/>
        <v>171325501.5158</v>
      </c>
    </row>
    <row r="389" spans="1:17" ht="24.95" customHeight="1">
      <c r="A389" s="133">
        <v>19</v>
      </c>
      <c r="B389" s="129" t="s">
        <v>44</v>
      </c>
      <c r="C389" s="1">
        <v>1</v>
      </c>
      <c r="D389" s="5" t="s">
        <v>421</v>
      </c>
      <c r="E389" s="5">
        <v>126914057.6362</v>
      </c>
      <c r="F389" s="5">
        <v>0</v>
      </c>
      <c r="G389" s="5">
        <v>33719260.016400002</v>
      </c>
      <c r="H389" s="6">
        <f t="shared" si="10"/>
        <v>160633317.65259999</v>
      </c>
      <c r="I389" s="12"/>
      <c r="J389" s="136"/>
      <c r="K389" s="131"/>
      <c r="L389" s="13">
        <v>17</v>
      </c>
      <c r="M389" s="5" t="s">
        <v>773</v>
      </c>
      <c r="N389" s="5">
        <v>144468945.20770001</v>
      </c>
      <c r="O389" s="5">
        <v>0</v>
      </c>
      <c r="P389" s="5">
        <v>25646081.141100001</v>
      </c>
      <c r="Q389" s="6">
        <f t="shared" si="11"/>
        <v>170115026.3488</v>
      </c>
    </row>
    <row r="390" spans="1:17" ht="24.95" customHeight="1">
      <c r="A390" s="133"/>
      <c r="B390" s="130"/>
      <c r="C390" s="1">
        <v>2</v>
      </c>
      <c r="D390" s="5" t="s">
        <v>422</v>
      </c>
      <c r="E390" s="5">
        <v>129993348.6531</v>
      </c>
      <c r="F390" s="5">
        <v>0</v>
      </c>
      <c r="G390" s="5">
        <v>34660925.434699997</v>
      </c>
      <c r="H390" s="6">
        <f t="shared" si="10"/>
        <v>164654274.0878</v>
      </c>
      <c r="I390" s="12"/>
      <c r="J390" s="19"/>
      <c r="K390" s="116" t="s">
        <v>848</v>
      </c>
      <c r="L390" s="117"/>
      <c r="M390" s="118"/>
      <c r="N390" s="15">
        <v>2447399832.0167999</v>
      </c>
      <c r="O390" s="15">
        <v>0</v>
      </c>
      <c r="P390" s="15">
        <v>461449326.01280004</v>
      </c>
      <c r="Q390" s="8">
        <f t="shared" si="11"/>
        <v>2908849158.0296001</v>
      </c>
    </row>
    <row r="391" spans="1:17" ht="24.95" customHeight="1">
      <c r="A391" s="133"/>
      <c r="B391" s="130"/>
      <c r="C391" s="1">
        <v>3</v>
      </c>
      <c r="D391" s="5" t="s">
        <v>423</v>
      </c>
      <c r="E391" s="5">
        <v>118528323.26530001</v>
      </c>
      <c r="F391" s="5">
        <v>0</v>
      </c>
      <c r="G391" s="5">
        <v>33055461.154399998</v>
      </c>
      <c r="H391" s="6">
        <f t="shared" si="10"/>
        <v>151583784.4197</v>
      </c>
      <c r="I391" s="12"/>
      <c r="J391" s="134">
        <v>36</v>
      </c>
      <c r="K391" s="129" t="s">
        <v>61</v>
      </c>
      <c r="L391" s="13">
        <v>1</v>
      </c>
      <c r="M391" s="5" t="s">
        <v>774</v>
      </c>
      <c r="N391" s="5">
        <v>135984345.04080001</v>
      </c>
      <c r="O391" s="5">
        <v>0</v>
      </c>
      <c r="P391" s="5">
        <v>26278536.242400002</v>
      </c>
      <c r="Q391" s="6">
        <f t="shared" si="11"/>
        <v>162262881.2832</v>
      </c>
    </row>
    <row r="392" spans="1:17" ht="24.95" customHeight="1">
      <c r="A392" s="133"/>
      <c r="B392" s="130"/>
      <c r="C392" s="1">
        <v>4</v>
      </c>
      <c r="D392" s="5" t="s">
        <v>424</v>
      </c>
      <c r="E392" s="5">
        <v>128586844.2905</v>
      </c>
      <c r="F392" s="5">
        <v>0</v>
      </c>
      <c r="G392" s="5">
        <v>34584844.325099997</v>
      </c>
      <c r="H392" s="6">
        <f t="shared" si="10"/>
        <v>163171688.61559999</v>
      </c>
      <c r="I392" s="12"/>
      <c r="J392" s="135"/>
      <c r="K392" s="130"/>
      <c r="L392" s="13">
        <v>2</v>
      </c>
      <c r="M392" s="5" t="s">
        <v>775</v>
      </c>
      <c r="N392" s="5">
        <v>131666833.04889999</v>
      </c>
      <c r="O392" s="5">
        <v>0</v>
      </c>
      <c r="P392" s="5">
        <v>28902276.208299998</v>
      </c>
      <c r="Q392" s="6">
        <f t="shared" si="11"/>
        <v>160569109.2572</v>
      </c>
    </row>
    <row r="393" spans="1:17" ht="24.95" customHeight="1">
      <c r="A393" s="133"/>
      <c r="B393" s="130"/>
      <c r="C393" s="1">
        <v>5</v>
      </c>
      <c r="D393" s="5" t="s">
        <v>425</v>
      </c>
      <c r="E393" s="5">
        <v>155851488.24959999</v>
      </c>
      <c r="F393" s="5">
        <v>0</v>
      </c>
      <c r="G393" s="5">
        <v>39772941.010499999</v>
      </c>
      <c r="H393" s="6">
        <f t="shared" ref="H393:H413" si="12">E393++F393+G393</f>
        <v>195624429.26010001</v>
      </c>
      <c r="I393" s="12"/>
      <c r="J393" s="135"/>
      <c r="K393" s="130"/>
      <c r="L393" s="13">
        <v>3</v>
      </c>
      <c r="M393" s="5" t="s">
        <v>776</v>
      </c>
      <c r="N393" s="5">
        <v>155388429.68700001</v>
      </c>
      <c r="O393" s="5">
        <v>0</v>
      </c>
      <c r="P393" s="5">
        <v>30356166.2223</v>
      </c>
      <c r="Q393" s="6">
        <f t="shared" ref="Q393:Q413" si="13">N393+O393+P393</f>
        <v>185744595.9093</v>
      </c>
    </row>
    <row r="394" spans="1:17" ht="24.95" customHeight="1">
      <c r="A394" s="133"/>
      <c r="B394" s="130"/>
      <c r="C394" s="1">
        <v>6</v>
      </c>
      <c r="D394" s="5" t="s">
        <v>426</v>
      </c>
      <c r="E394" s="5">
        <v>124167647.35089999</v>
      </c>
      <c r="F394" s="5">
        <v>0</v>
      </c>
      <c r="G394" s="5">
        <v>33528410.494199999</v>
      </c>
      <c r="H394" s="6">
        <f t="shared" si="12"/>
        <v>157696057.84509999</v>
      </c>
      <c r="I394" s="12"/>
      <c r="J394" s="135"/>
      <c r="K394" s="130"/>
      <c r="L394" s="13">
        <v>4</v>
      </c>
      <c r="M394" s="5" t="s">
        <v>777</v>
      </c>
      <c r="N394" s="5">
        <v>171503494.13319999</v>
      </c>
      <c r="O394" s="5">
        <v>0</v>
      </c>
      <c r="P394" s="5">
        <v>33077447.579799999</v>
      </c>
      <c r="Q394" s="6">
        <f t="shared" si="13"/>
        <v>204580941.713</v>
      </c>
    </row>
    <row r="395" spans="1:17" ht="24.95" customHeight="1">
      <c r="A395" s="133"/>
      <c r="B395" s="130"/>
      <c r="C395" s="1">
        <v>7</v>
      </c>
      <c r="D395" s="5" t="s">
        <v>427</v>
      </c>
      <c r="E395" s="5">
        <v>200420088.47799999</v>
      </c>
      <c r="F395" s="5">
        <v>0</v>
      </c>
      <c r="G395" s="5">
        <v>48102940.582099997</v>
      </c>
      <c r="H395" s="6">
        <f t="shared" si="12"/>
        <v>248523029.06009999</v>
      </c>
      <c r="I395" s="12"/>
      <c r="J395" s="135"/>
      <c r="K395" s="130"/>
      <c r="L395" s="13">
        <v>5</v>
      </c>
      <c r="M395" s="5" t="s">
        <v>778</v>
      </c>
      <c r="N395" s="5">
        <v>149275514.2182</v>
      </c>
      <c r="O395" s="5">
        <v>0</v>
      </c>
      <c r="P395" s="5">
        <v>29939072.4113</v>
      </c>
      <c r="Q395" s="6">
        <f t="shared" si="13"/>
        <v>179214586.6295</v>
      </c>
    </row>
    <row r="396" spans="1:17" ht="24.95" customHeight="1">
      <c r="A396" s="133"/>
      <c r="B396" s="130"/>
      <c r="C396" s="1">
        <v>8</v>
      </c>
      <c r="D396" s="5" t="s">
        <v>428</v>
      </c>
      <c r="E396" s="5">
        <v>136549370.24419999</v>
      </c>
      <c r="F396" s="5">
        <v>0</v>
      </c>
      <c r="G396" s="5">
        <v>35708363.5858</v>
      </c>
      <c r="H396" s="6">
        <f t="shared" si="12"/>
        <v>172257733.82999998</v>
      </c>
      <c r="I396" s="12"/>
      <c r="J396" s="135"/>
      <c r="K396" s="130"/>
      <c r="L396" s="13">
        <v>6</v>
      </c>
      <c r="M396" s="5" t="s">
        <v>779</v>
      </c>
      <c r="N396" s="5">
        <v>207277652.33680001</v>
      </c>
      <c r="O396" s="5">
        <v>0</v>
      </c>
      <c r="P396" s="5">
        <v>40441264.095700003</v>
      </c>
      <c r="Q396" s="6">
        <f t="shared" si="13"/>
        <v>247718916.4325</v>
      </c>
    </row>
    <row r="397" spans="1:17" ht="24.95" customHeight="1">
      <c r="A397" s="133"/>
      <c r="B397" s="130"/>
      <c r="C397" s="1">
        <v>9</v>
      </c>
      <c r="D397" s="5" t="s">
        <v>429</v>
      </c>
      <c r="E397" s="5">
        <v>146785272.53830001</v>
      </c>
      <c r="F397" s="5">
        <v>0</v>
      </c>
      <c r="G397" s="5">
        <v>36732636.3913</v>
      </c>
      <c r="H397" s="6">
        <f t="shared" si="12"/>
        <v>183517908.9296</v>
      </c>
      <c r="I397" s="12"/>
      <c r="J397" s="135"/>
      <c r="K397" s="130"/>
      <c r="L397" s="13">
        <v>7</v>
      </c>
      <c r="M397" s="5" t="s">
        <v>780</v>
      </c>
      <c r="N397" s="5">
        <v>157418384.3892</v>
      </c>
      <c r="O397" s="5">
        <v>0</v>
      </c>
      <c r="P397" s="5">
        <v>34456197.208899997</v>
      </c>
      <c r="Q397" s="6">
        <f t="shared" si="13"/>
        <v>191874581.59810001</v>
      </c>
    </row>
    <row r="398" spans="1:17" ht="24.95" customHeight="1">
      <c r="A398" s="133"/>
      <c r="B398" s="130"/>
      <c r="C398" s="1">
        <v>10</v>
      </c>
      <c r="D398" s="5" t="s">
        <v>430</v>
      </c>
      <c r="E398" s="5">
        <v>147813315.00040001</v>
      </c>
      <c r="F398" s="5">
        <v>0</v>
      </c>
      <c r="G398" s="5">
        <v>38054707.357600003</v>
      </c>
      <c r="H398" s="6">
        <f t="shared" si="12"/>
        <v>185868022.35800001</v>
      </c>
      <c r="I398" s="12"/>
      <c r="J398" s="135"/>
      <c r="K398" s="130"/>
      <c r="L398" s="13">
        <v>8</v>
      </c>
      <c r="M398" s="5" t="s">
        <v>389</v>
      </c>
      <c r="N398" s="5">
        <v>142821336.539</v>
      </c>
      <c r="O398" s="5">
        <v>0</v>
      </c>
      <c r="P398" s="5">
        <v>28415098.407600001</v>
      </c>
      <c r="Q398" s="6">
        <f t="shared" si="13"/>
        <v>171236434.94660002</v>
      </c>
    </row>
    <row r="399" spans="1:17" ht="24.95" customHeight="1">
      <c r="A399" s="133"/>
      <c r="B399" s="130"/>
      <c r="C399" s="1">
        <v>11</v>
      </c>
      <c r="D399" s="5" t="s">
        <v>431</v>
      </c>
      <c r="E399" s="5">
        <v>137002514.3723</v>
      </c>
      <c r="F399" s="5">
        <v>0</v>
      </c>
      <c r="G399" s="5">
        <v>32369555.262200002</v>
      </c>
      <c r="H399" s="6">
        <f t="shared" si="12"/>
        <v>169372069.6345</v>
      </c>
      <c r="I399" s="12"/>
      <c r="J399" s="135"/>
      <c r="K399" s="130"/>
      <c r="L399" s="13">
        <v>9</v>
      </c>
      <c r="M399" s="5" t="s">
        <v>781</v>
      </c>
      <c r="N399" s="5">
        <v>154393903.64199999</v>
      </c>
      <c r="O399" s="5">
        <v>0</v>
      </c>
      <c r="P399" s="5">
        <v>30310247.098200001</v>
      </c>
      <c r="Q399" s="6">
        <f t="shared" si="13"/>
        <v>184704150.74019998</v>
      </c>
    </row>
    <row r="400" spans="1:17" ht="24.95" customHeight="1">
      <c r="A400" s="133"/>
      <c r="B400" s="130"/>
      <c r="C400" s="1">
        <v>12</v>
      </c>
      <c r="D400" s="5" t="s">
        <v>432</v>
      </c>
      <c r="E400" s="5">
        <v>134219159.07870001</v>
      </c>
      <c r="F400" s="5">
        <v>0</v>
      </c>
      <c r="G400" s="5">
        <v>35170974.604500003</v>
      </c>
      <c r="H400" s="6">
        <f t="shared" si="12"/>
        <v>169390133.6832</v>
      </c>
      <c r="I400" s="12"/>
      <c r="J400" s="135"/>
      <c r="K400" s="130"/>
      <c r="L400" s="13">
        <v>10</v>
      </c>
      <c r="M400" s="5" t="s">
        <v>782</v>
      </c>
      <c r="N400" s="5">
        <v>203787361.48609999</v>
      </c>
      <c r="O400" s="5">
        <v>0</v>
      </c>
      <c r="P400" s="5">
        <v>35075488.033799998</v>
      </c>
      <c r="Q400" s="6">
        <f t="shared" si="13"/>
        <v>238862849.51989999</v>
      </c>
    </row>
    <row r="401" spans="1:17" ht="24.95" customHeight="1">
      <c r="A401" s="133"/>
      <c r="B401" s="130"/>
      <c r="C401" s="1">
        <v>13</v>
      </c>
      <c r="D401" s="5" t="s">
        <v>433</v>
      </c>
      <c r="E401" s="5">
        <v>140240044.88820001</v>
      </c>
      <c r="F401" s="5">
        <v>0</v>
      </c>
      <c r="G401" s="5">
        <v>35889864.656400003</v>
      </c>
      <c r="H401" s="6">
        <f t="shared" si="12"/>
        <v>176129909.54460001</v>
      </c>
      <c r="I401" s="12"/>
      <c r="J401" s="135"/>
      <c r="K401" s="130"/>
      <c r="L401" s="13">
        <v>11</v>
      </c>
      <c r="M401" s="5" t="s">
        <v>783</v>
      </c>
      <c r="N401" s="5">
        <v>127240746.07870001</v>
      </c>
      <c r="O401" s="5">
        <v>0</v>
      </c>
      <c r="P401" s="5">
        <v>25888664.652199998</v>
      </c>
      <c r="Q401" s="6">
        <f t="shared" si="13"/>
        <v>153129410.73089999</v>
      </c>
    </row>
    <row r="402" spans="1:17" ht="24.95" customHeight="1">
      <c r="A402" s="133"/>
      <c r="B402" s="130"/>
      <c r="C402" s="1">
        <v>14</v>
      </c>
      <c r="D402" s="5" t="s">
        <v>434</v>
      </c>
      <c r="E402" s="5">
        <v>125094749.34909999</v>
      </c>
      <c r="F402" s="5">
        <v>0</v>
      </c>
      <c r="G402" s="5">
        <v>33035059.187600002</v>
      </c>
      <c r="H402" s="6">
        <f t="shared" si="12"/>
        <v>158129808.53670001</v>
      </c>
      <c r="I402" s="12"/>
      <c r="J402" s="135"/>
      <c r="K402" s="130"/>
      <c r="L402" s="13">
        <v>12</v>
      </c>
      <c r="M402" s="5" t="s">
        <v>784</v>
      </c>
      <c r="N402" s="5">
        <v>146965164.83399999</v>
      </c>
      <c r="O402" s="5">
        <v>0</v>
      </c>
      <c r="P402" s="5">
        <v>30564595.5372</v>
      </c>
      <c r="Q402" s="6">
        <f t="shared" si="13"/>
        <v>177529760.3712</v>
      </c>
    </row>
    <row r="403" spans="1:17" ht="24.95" customHeight="1">
      <c r="A403" s="133"/>
      <c r="B403" s="130"/>
      <c r="C403" s="1">
        <v>15</v>
      </c>
      <c r="D403" s="5" t="s">
        <v>435</v>
      </c>
      <c r="E403" s="5">
        <v>124441974.6885</v>
      </c>
      <c r="F403" s="5">
        <v>0</v>
      </c>
      <c r="G403" s="5">
        <v>30330122.921700001</v>
      </c>
      <c r="H403" s="6">
        <f t="shared" si="12"/>
        <v>154772097.61019999</v>
      </c>
      <c r="I403" s="12"/>
      <c r="J403" s="135"/>
      <c r="K403" s="130"/>
      <c r="L403" s="13">
        <v>13</v>
      </c>
      <c r="M403" s="5" t="s">
        <v>785</v>
      </c>
      <c r="N403" s="5">
        <v>155704760.7985</v>
      </c>
      <c r="O403" s="5">
        <v>0</v>
      </c>
      <c r="P403" s="5">
        <v>33553160.298300002</v>
      </c>
      <c r="Q403" s="6">
        <f t="shared" si="13"/>
        <v>189257921.0968</v>
      </c>
    </row>
    <row r="404" spans="1:17" ht="24.95" customHeight="1">
      <c r="A404" s="133"/>
      <c r="B404" s="130"/>
      <c r="C404" s="1">
        <v>16</v>
      </c>
      <c r="D404" s="5" t="s">
        <v>436</v>
      </c>
      <c r="E404" s="5">
        <v>134493260.46830001</v>
      </c>
      <c r="F404" s="5">
        <v>0</v>
      </c>
      <c r="G404" s="5">
        <v>35299618.7064</v>
      </c>
      <c r="H404" s="6">
        <f t="shared" si="12"/>
        <v>169792879.17470002</v>
      </c>
      <c r="I404" s="12"/>
      <c r="J404" s="136"/>
      <c r="K404" s="131"/>
      <c r="L404" s="13">
        <v>14</v>
      </c>
      <c r="M404" s="5" t="s">
        <v>786</v>
      </c>
      <c r="N404" s="5">
        <v>171961426.11359999</v>
      </c>
      <c r="O404" s="5">
        <v>0</v>
      </c>
      <c r="P404" s="5">
        <v>35189374.516999997</v>
      </c>
      <c r="Q404" s="6">
        <f t="shared" si="13"/>
        <v>207150800.63059998</v>
      </c>
    </row>
    <row r="405" spans="1:17" ht="24.95" customHeight="1">
      <c r="A405" s="133"/>
      <c r="B405" s="130"/>
      <c r="C405" s="1">
        <v>17</v>
      </c>
      <c r="D405" s="5" t="s">
        <v>437</v>
      </c>
      <c r="E405" s="5">
        <v>153581980.04589999</v>
      </c>
      <c r="F405" s="5">
        <v>0</v>
      </c>
      <c r="G405" s="5">
        <v>40065153.618500002</v>
      </c>
      <c r="H405" s="6">
        <f t="shared" si="12"/>
        <v>193647133.66439998</v>
      </c>
      <c r="I405" s="12"/>
      <c r="J405" s="19"/>
      <c r="K405" s="116" t="s">
        <v>849</v>
      </c>
      <c r="L405" s="117"/>
      <c r="M405" s="118"/>
      <c r="N405" s="15">
        <v>2211389352.3459997</v>
      </c>
      <c r="O405" s="15">
        <v>0</v>
      </c>
      <c r="P405" s="15">
        <v>442447588.51300001</v>
      </c>
      <c r="Q405" s="8">
        <f t="shared" si="13"/>
        <v>2653836940.8589997</v>
      </c>
    </row>
    <row r="406" spans="1:17" ht="24.95" customHeight="1">
      <c r="A406" s="133"/>
      <c r="B406" s="130"/>
      <c r="C406" s="1">
        <v>18</v>
      </c>
      <c r="D406" s="5" t="s">
        <v>438</v>
      </c>
      <c r="E406" s="5">
        <v>184647263.70500001</v>
      </c>
      <c r="F406" s="5">
        <v>0</v>
      </c>
      <c r="G406" s="5">
        <v>44768189.133699998</v>
      </c>
      <c r="H406" s="6">
        <f t="shared" si="12"/>
        <v>229415452.8387</v>
      </c>
      <c r="I406" s="12"/>
      <c r="J406" s="134">
        <v>37</v>
      </c>
      <c r="K406" s="129" t="s">
        <v>62</v>
      </c>
      <c r="L406" s="13">
        <v>1</v>
      </c>
      <c r="M406" s="5" t="s">
        <v>787</v>
      </c>
      <c r="N406" s="5">
        <v>113592690.2395</v>
      </c>
      <c r="O406" s="5">
        <v>0</v>
      </c>
      <c r="P406" s="5">
        <v>180956489.02990001</v>
      </c>
      <c r="Q406" s="6">
        <f t="shared" si="13"/>
        <v>294549179.2694</v>
      </c>
    </row>
    <row r="407" spans="1:17" ht="24.95" customHeight="1">
      <c r="A407" s="133"/>
      <c r="B407" s="130"/>
      <c r="C407" s="1">
        <v>19</v>
      </c>
      <c r="D407" s="5" t="s">
        <v>439</v>
      </c>
      <c r="E407" s="5">
        <v>126949555.1506</v>
      </c>
      <c r="F407" s="5">
        <v>0</v>
      </c>
      <c r="G407" s="5">
        <v>34298393.655900002</v>
      </c>
      <c r="H407" s="6">
        <f t="shared" si="12"/>
        <v>161247948.80650002</v>
      </c>
      <c r="I407" s="12"/>
      <c r="J407" s="135"/>
      <c r="K407" s="130"/>
      <c r="L407" s="13">
        <v>2</v>
      </c>
      <c r="M407" s="5" t="s">
        <v>788</v>
      </c>
      <c r="N407" s="5">
        <v>289975251.74239999</v>
      </c>
      <c r="O407" s="5">
        <v>0</v>
      </c>
      <c r="P407" s="5">
        <v>223296332.06470001</v>
      </c>
      <c r="Q407" s="6">
        <f t="shared" si="13"/>
        <v>513271583.8071</v>
      </c>
    </row>
    <row r="408" spans="1:17" ht="24.95" customHeight="1">
      <c r="A408" s="133"/>
      <c r="B408" s="130"/>
      <c r="C408" s="1">
        <v>20</v>
      </c>
      <c r="D408" s="5" t="s">
        <v>440</v>
      </c>
      <c r="E408" s="5">
        <v>122324351.4375</v>
      </c>
      <c r="F408" s="5">
        <v>0</v>
      </c>
      <c r="G408" s="5">
        <v>32525186.403700002</v>
      </c>
      <c r="H408" s="6">
        <f t="shared" si="12"/>
        <v>154849537.84119999</v>
      </c>
      <c r="I408" s="12"/>
      <c r="J408" s="135"/>
      <c r="K408" s="130"/>
      <c r="L408" s="13">
        <v>3</v>
      </c>
      <c r="M408" s="5" t="s">
        <v>789</v>
      </c>
      <c r="N408" s="5">
        <v>163335129.5081</v>
      </c>
      <c r="O408" s="5">
        <v>0</v>
      </c>
      <c r="P408" s="5">
        <v>190879488.27959999</v>
      </c>
      <c r="Q408" s="6">
        <f t="shared" si="13"/>
        <v>354214617.7877</v>
      </c>
    </row>
    <row r="409" spans="1:17" ht="24.95" customHeight="1">
      <c r="A409" s="133"/>
      <c r="B409" s="130"/>
      <c r="C409" s="1">
        <v>21</v>
      </c>
      <c r="D409" s="5" t="s">
        <v>441</v>
      </c>
      <c r="E409" s="5">
        <v>178227844.0126</v>
      </c>
      <c r="F409" s="5">
        <v>0</v>
      </c>
      <c r="G409" s="5">
        <v>44971973.620499998</v>
      </c>
      <c r="H409" s="6">
        <f t="shared" si="12"/>
        <v>223199817.6331</v>
      </c>
      <c r="I409" s="12"/>
      <c r="J409" s="135"/>
      <c r="K409" s="130"/>
      <c r="L409" s="13">
        <v>4</v>
      </c>
      <c r="M409" s="5" t="s">
        <v>790</v>
      </c>
      <c r="N409" s="5">
        <v>139980371.417</v>
      </c>
      <c r="O409" s="5">
        <v>0</v>
      </c>
      <c r="P409" s="5">
        <v>186796390.33739999</v>
      </c>
      <c r="Q409" s="6">
        <f t="shared" si="13"/>
        <v>326776761.75440001</v>
      </c>
    </row>
    <row r="410" spans="1:17" ht="24.95" customHeight="1">
      <c r="A410" s="133"/>
      <c r="B410" s="130"/>
      <c r="C410" s="1">
        <v>22</v>
      </c>
      <c r="D410" s="5" t="s">
        <v>442</v>
      </c>
      <c r="E410" s="5">
        <v>118617554.7043</v>
      </c>
      <c r="F410" s="5">
        <v>0</v>
      </c>
      <c r="G410" s="5">
        <v>31794890.065000001</v>
      </c>
      <c r="H410" s="6">
        <f t="shared" si="12"/>
        <v>150412444.76930001</v>
      </c>
      <c r="I410" s="12"/>
      <c r="J410" s="135"/>
      <c r="K410" s="130"/>
      <c r="L410" s="13">
        <v>5</v>
      </c>
      <c r="M410" s="5" t="s">
        <v>791</v>
      </c>
      <c r="N410" s="5">
        <v>133005154.7598</v>
      </c>
      <c r="O410" s="5">
        <v>0</v>
      </c>
      <c r="P410" s="5">
        <v>183244978.2331</v>
      </c>
      <c r="Q410" s="6">
        <f t="shared" si="13"/>
        <v>316250132.99290001</v>
      </c>
    </row>
    <row r="411" spans="1:17" ht="24.95" customHeight="1">
      <c r="A411" s="133"/>
      <c r="B411" s="130"/>
      <c r="C411" s="1">
        <v>23</v>
      </c>
      <c r="D411" s="5" t="s">
        <v>443</v>
      </c>
      <c r="E411" s="5">
        <v>119709411.08140001</v>
      </c>
      <c r="F411" s="5">
        <v>0</v>
      </c>
      <c r="G411" s="5">
        <v>31520257.249699999</v>
      </c>
      <c r="H411" s="6">
        <f t="shared" si="12"/>
        <v>151229668.33110002</v>
      </c>
      <c r="I411" s="12"/>
      <c r="J411" s="136"/>
      <c r="K411" s="131"/>
      <c r="L411" s="13">
        <v>6</v>
      </c>
      <c r="M411" s="5" t="s">
        <v>792</v>
      </c>
      <c r="N411" s="5">
        <v>136814149.9183</v>
      </c>
      <c r="O411" s="5">
        <v>0</v>
      </c>
      <c r="P411" s="5">
        <v>182567068.5007</v>
      </c>
      <c r="Q411" s="6">
        <f t="shared" si="13"/>
        <v>319381218.41900003</v>
      </c>
    </row>
    <row r="412" spans="1:17" ht="24.95" customHeight="1" thickBot="1">
      <c r="A412" s="133"/>
      <c r="B412" s="130"/>
      <c r="C412" s="1">
        <v>24</v>
      </c>
      <c r="D412" s="5" t="s">
        <v>444</v>
      </c>
      <c r="E412" s="5">
        <v>154439543.90149999</v>
      </c>
      <c r="F412" s="5">
        <v>0</v>
      </c>
      <c r="G412" s="5">
        <v>39048700.586999997</v>
      </c>
      <c r="H412" s="6">
        <f t="shared" si="12"/>
        <v>193488244.4885</v>
      </c>
      <c r="I412" s="12"/>
      <c r="J412" s="19"/>
      <c r="K412" s="116"/>
      <c r="L412" s="117"/>
      <c r="M412" s="118"/>
      <c r="N412" s="20">
        <v>976702747.58510005</v>
      </c>
      <c r="O412" s="20">
        <v>0</v>
      </c>
      <c r="P412" s="20">
        <v>1147740746.4454</v>
      </c>
      <c r="Q412" s="8">
        <f t="shared" si="13"/>
        <v>2124443494.0304999</v>
      </c>
    </row>
    <row r="413" spans="1:17" ht="24.95" customHeight="1" thickTop="1" thickBot="1">
      <c r="A413" s="133"/>
      <c r="B413" s="130"/>
      <c r="C413" s="1">
        <v>25</v>
      </c>
      <c r="D413" s="5" t="s">
        <v>445</v>
      </c>
      <c r="E413" s="5">
        <v>157802968.9691</v>
      </c>
      <c r="F413" s="5">
        <v>0</v>
      </c>
      <c r="G413" s="5">
        <v>40882996.148999996</v>
      </c>
      <c r="H413" s="6">
        <f t="shared" si="12"/>
        <v>198685965.11809999</v>
      </c>
      <c r="I413" s="12"/>
      <c r="J413" s="116"/>
      <c r="K413" s="117"/>
      <c r="L413" s="117"/>
      <c r="M413" s="118"/>
      <c r="N413" s="11">
        <v>107494143210.99609</v>
      </c>
      <c r="O413" s="15">
        <v>-810791600.23819947</v>
      </c>
      <c r="P413" s="15">
        <v>27432618211.519127</v>
      </c>
      <c r="Q413" s="8">
        <f t="shared" si="13"/>
        <v>134115969822.27701</v>
      </c>
    </row>
    <row r="414" spans="1:17" ht="13.5" thickTop="1">
      <c r="E414" s="31"/>
      <c r="F414" s="31"/>
      <c r="G414" s="31"/>
      <c r="H414" s="31"/>
    </row>
  </sheetData>
  <mergeCells count="116">
    <mergeCell ref="J159:J183"/>
    <mergeCell ref="K159:K183"/>
    <mergeCell ref="K184:M184"/>
    <mergeCell ref="J185:J204"/>
    <mergeCell ref="K185:K204"/>
    <mergeCell ref="K205:M205"/>
    <mergeCell ref="J124:J143"/>
    <mergeCell ref="K124:K143"/>
    <mergeCell ref="K144:M144"/>
    <mergeCell ref="J145:J157"/>
    <mergeCell ref="K145:K157"/>
    <mergeCell ref="K158:M158"/>
    <mergeCell ref="J256:J288"/>
    <mergeCell ref="K256:K288"/>
    <mergeCell ref="K289:M289"/>
    <mergeCell ref="J290:J306"/>
    <mergeCell ref="K290:K306"/>
    <mergeCell ref="K307:M307"/>
    <mergeCell ref="J206:J223"/>
    <mergeCell ref="K206:K223"/>
    <mergeCell ref="K224:M224"/>
    <mergeCell ref="J225:J254"/>
    <mergeCell ref="K225:K254"/>
    <mergeCell ref="K255:M255"/>
    <mergeCell ref="J356:J371"/>
    <mergeCell ref="K356:K371"/>
    <mergeCell ref="K372:M372"/>
    <mergeCell ref="J373:J389"/>
    <mergeCell ref="K373:K389"/>
    <mergeCell ref="J308:J330"/>
    <mergeCell ref="K308:K330"/>
    <mergeCell ref="K331:M331"/>
    <mergeCell ref="J332:J354"/>
    <mergeCell ref="K332:K354"/>
    <mergeCell ref="K355:M355"/>
    <mergeCell ref="J406:J411"/>
    <mergeCell ref="K406:K411"/>
    <mergeCell ref="B388:D388"/>
    <mergeCell ref="A389:A413"/>
    <mergeCell ref="B389:B413"/>
    <mergeCell ref="K412:M412"/>
    <mergeCell ref="J413:M413"/>
    <mergeCell ref="K390:M390"/>
    <mergeCell ref="J391:J404"/>
    <mergeCell ref="K391:K404"/>
    <mergeCell ref="K405:M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K106:M106"/>
    <mergeCell ref="J107:J122"/>
    <mergeCell ref="K107:K122"/>
    <mergeCell ref="B48:B78"/>
    <mergeCell ref="A80:A100"/>
    <mergeCell ref="J85:J105"/>
    <mergeCell ref="A123:A130"/>
    <mergeCell ref="B123:B130"/>
    <mergeCell ref="K123:M123"/>
    <mergeCell ref="J28:J61"/>
    <mergeCell ref="K28:K61"/>
    <mergeCell ref="K62:M62"/>
    <mergeCell ref="J63:J83"/>
    <mergeCell ref="K63:K83"/>
    <mergeCell ref="K84:M84"/>
    <mergeCell ref="K85:K105"/>
    <mergeCell ref="A1:Q1"/>
    <mergeCell ref="B4:Q4"/>
    <mergeCell ref="B8:B24"/>
    <mergeCell ref="K8:K26"/>
    <mergeCell ref="J8:J26"/>
    <mergeCell ref="A8:A24"/>
    <mergeCell ref="B25:D25"/>
    <mergeCell ref="A26:A46"/>
    <mergeCell ref="B26:B46"/>
    <mergeCell ref="K27:M27"/>
  </mergeCells>
  <phoneticPr fontId="3" type="noConversion"/>
  <printOptions horizontalCentered="1"/>
  <pageMargins left="0.24" right="0.2" top="0.17" bottom="0.44" header="0.17" footer="0.17"/>
  <pageSetup scale="45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VAT SHARE SUMMARY</vt:lpstr>
      <vt:lpstr>LGC Details</vt:lpstr>
      <vt:lpstr>acctmonth</vt:lpstr>
      <vt:lpstr>previuosmonth</vt:lpstr>
      <vt:lpstr>'SG Details'!Print_Area</vt:lpstr>
      <vt:lpstr>'VAT SHARE SUMMARY'!Print_Area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Yemi Kale</cp:lastModifiedBy>
  <cp:lastPrinted>2017-08-09T22:02:40Z</cp:lastPrinted>
  <dcterms:created xsi:type="dcterms:W3CDTF">2003-11-12T08:54:16Z</dcterms:created>
  <dcterms:modified xsi:type="dcterms:W3CDTF">2017-08-18T06:51:18Z</dcterms:modified>
</cp:coreProperties>
</file>